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štvo_2\Desktop\javna naročila\"/>
    </mc:Choice>
  </mc:AlternateContent>
  <bookViews>
    <workbookView xWindow="0" yWindow="0" windowWidth="25200" windowHeight="11385" tabRatio="978" activeTab="1"/>
  </bookViews>
  <sheets>
    <sheet name="1. Meso in mesni izdelki" sheetId="9" r:id="rId1"/>
    <sheet name="2. Kruh, pek. in slašč. iz." sheetId="2" r:id="rId2"/>
    <sheet name="3. Žito, mlev. iz. in testenine" sheetId="3" r:id="rId3"/>
    <sheet name="4. Sadje in zelenjava" sheetId="4" r:id="rId4"/>
    <sheet name="5. Sad. sok., izd. in sirupi" sheetId="5" r:id="rId5"/>
    <sheet name="6. Mleko in ml. izd." sheetId="6" r:id="rId6"/>
    <sheet name="7. Splošno prehram. blago" sheetId="7" r:id="rId7"/>
    <sheet name="8. Ribe in ribji izdelki" sheetId="10" r:id="rId8"/>
  </sheets>
  <calcPr calcId="152511"/>
</workbook>
</file>

<file path=xl/calcChain.xml><?xml version="1.0" encoding="utf-8"?>
<calcChain xmlns="http://schemas.openxmlformats.org/spreadsheetml/2006/main">
  <c r="G19" i="10" l="1"/>
  <c r="G18" i="10"/>
  <c r="G17" i="10"/>
  <c r="A17" i="10"/>
  <c r="A18" i="10" s="1"/>
  <c r="A19" i="10" s="1"/>
  <c r="G16" i="10"/>
  <c r="G15" i="10"/>
  <c r="G14" i="10"/>
  <c r="G30" i="6" l="1"/>
  <c r="G31" i="6"/>
  <c r="G32" i="6"/>
  <c r="G33" i="6"/>
  <c r="G34" i="6"/>
  <c r="G35" i="6"/>
  <c r="G36" i="6"/>
  <c r="G37" i="6"/>
  <c r="G38" i="6"/>
  <c r="G32" i="3" l="1"/>
  <c r="G33" i="3"/>
  <c r="G34" i="3"/>
  <c r="G35" i="3"/>
  <c r="G50" i="2" l="1"/>
  <c r="G51" i="2"/>
  <c r="G52" i="2"/>
  <c r="G53" i="2"/>
  <c r="A29" i="9" l="1"/>
  <c r="A30" i="9" s="1"/>
  <c r="A31" i="9" s="1"/>
  <c r="A32" i="9" s="1"/>
  <c r="A33" i="9" s="1"/>
  <c r="A34" i="9" s="1"/>
  <c r="A35" i="9" s="1"/>
  <c r="A36" i="9" s="1"/>
  <c r="A37" i="9" s="1"/>
  <c r="G29" i="9"/>
  <c r="G30" i="9"/>
  <c r="G31" i="9"/>
  <c r="G32" i="9"/>
  <c r="G33" i="9"/>
  <c r="G34" i="9"/>
  <c r="G35" i="9"/>
  <c r="G36" i="9"/>
  <c r="G37" i="9"/>
  <c r="C20" i="9" l="1"/>
  <c r="C26" i="9" l="1"/>
  <c r="C24" i="9"/>
  <c r="C23" i="9"/>
  <c r="C22" i="9"/>
  <c r="C21" i="9"/>
  <c r="C19" i="9"/>
  <c r="C18" i="9"/>
  <c r="C17" i="9"/>
  <c r="C16" i="9"/>
  <c r="C15" i="9"/>
  <c r="C14" i="9"/>
  <c r="C13" i="9"/>
  <c r="C12" i="9"/>
  <c r="C11" i="9"/>
  <c r="G11" i="3" l="1"/>
  <c r="G47" i="4" l="1"/>
  <c r="G41" i="4"/>
  <c r="G25" i="6" l="1"/>
  <c r="G26" i="6"/>
  <c r="G12" i="6"/>
  <c r="G22" i="6"/>
  <c r="G20" i="6"/>
  <c r="G53" i="7"/>
  <c r="G52" i="7"/>
  <c r="G51" i="7"/>
  <c r="G49" i="7"/>
  <c r="G48" i="7"/>
  <c r="G47" i="7"/>
  <c r="A55" i="7"/>
  <c r="G55" i="7"/>
  <c r="G42" i="7"/>
  <c r="A34" i="7"/>
  <c r="G34" i="7"/>
  <c r="A36" i="7"/>
  <c r="G36" i="7"/>
  <c r="G37" i="7"/>
  <c r="G51" i="4"/>
  <c r="G16" i="4"/>
  <c r="G15" i="4"/>
  <c r="G46" i="7" l="1"/>
  <c r="G18" i="6"/>
  <c r="G29" i="3" l="1"/>
  <c r="G15" i="9"/>
  <c r="G17" i="9"/>
  <c r="G22" i="9"/>
  <c r="G19" i="9"/>
  <c r="G27" i="9"/>
  <c r="G28" i="9"/>
  <c r="G26" i="9"/>
  <c r="G14" i="9"/>
  <c r="G11" i="9"/>
  <c r="G12" i="9"/>
  <c r="G25" i="9"/>
  <c r="G13" i="9"/>
  <c r="G21" i="9"/>
  <c r="G20" i="9"/>
  <c r="G18" i="9"/>
  <c r="G24" i="9"/>
  <c r="G23" i="9"/>
  <c r="G16" i="9"/>
  <c r="G31" i="3" l="1"/>
  <c r="G38" i="2"/>
  <c r="G18" i="2"/>
  <c r="G33" i="2"/>
  <c r="G48" i="2"/>
  <c r="G63" i="7"/>
  <c r="G62" i="7" l="1"/>
  <c r="G64" i="7"/>
  <c r="G65" i="7"/>
  <c r="G66" i="7"/>
  <c r="G15" i="6"/>
  <c r="G11" i="6"/>
  <c r="G46" i="4"/>
  <c r="G48" i="4"/>
  <c r="G49" i="4"/>
  <c r="G50" i="4"/>
  <c r="G36" i="2"/>
  <c r="G34" i="2"/>
  <c r="G45" i="2"/>
  <c r="G24" i="2"/>
  <c r="G11" i="7" l="1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3" i="7"/>
  <c r="G31" i="7"/>
  <c r="G32" i="7"/>
  <c r="G35" i="7"/>
  <c r="G38" i="7"/>
  <c r="G39" i="7"/>
  <c r="G40" i="7"/>
  <c r="G41" i="7"/>
  <c r="G43" i="7"/>
  <c r="G44" i="7"/>
  <c r="G45" i="7"/>
  <c r="G50" i="7"/>
  <c r="G54" i="7"/>
  <c r="G56" i="7"/>
  <c r="G57" i="7"/>
  <c r="G58" i="7"/>
  <c r="G59" i="7"/>
  <c r="G60" i="7"/>
  <c r="G61" i="7"/>
  <c r="G13" i="6"/>
  <c r="G14" i="6"/>
  <c r="G27" i="6"/>
  <c r="G28" i="6"/>
  <c r="G17" i="6"/>
  <c r="G24" i="6"/>
  <c r="G23" i="6"/>
  <c r="G16" i="6"/>
  <c r="G21" i="6"/>
  <c r="G29" i="6"/>
  <c r="G19" i="6"/>
  <c r="G19" i="5"/>
  <c r="G17" i="5"/>
  <c r="G18" i="5"/>
  <c r="G15" i="5"/>
  <c r="G13" i="5"/>
  <c r="G14" i="5"/>
  <c r="G11" i="5"/>
  <c r="G12" i="5"/>
  <c r="G16" i="5"/>
  <c r="G11" i="4"/>
  <c r="G12" i="4"/>
  <c r="G13" i="4"/>
  <c r="G14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2" i="4"/>
  <c r="G43" i="4"/>
  <c r="G44" i="4"/>
  <c r="G45" i="4"/>
  <c r="G13" i="3"/>
  <c r="G14" i="3"/>
  <c r="G28" i="3"/>
  <c r="G15" i="3"/>
  <c r="G30" i="3"/>
  <c r="G16" i="3"/>
  <c r="G17" i="3"/>
  <c r="G21" i="3"/>
  <c r="G23" i="3"/>
  <c r="G25" i="3"/>
  <c r="G24" i="3"/>
  <c r="G27" i="3"/>
  <c r="G19" i="3"/>
  <c r="G18" i="3"/>
  <c r="G20" i="3"/>
  <c r="G22" i="3"/>
  <c r="G12" i="3"/>
  <c r="G26" i="3"/>
  <c r="G14" i="2"/>
  <c r="G16" i="2"/>
  <c r="G21" i="2"/>
  <c r="G22" i="2"/>
  <c r="G23" i="2"/>
  <c r="G26" i="2"/>
  <c r="G25" i="2"/>
  <c r="G27" i="2"/>
  <c r="G29" i="2"/>
  <c r="G28" i="2"/>
  <c r="G32" i="2"/>
  <c r="G19" i="2"/>
  <c r="G20" i="2"/>
  <c r="G37" i="2"/>
  <c r="G30" i="2"/>
  <c r="G31" i="2"/>
  <c r="G43" i="2"/>
  <c r="G40" i="2"/>
  <c r="G44" i="2"/>
  <c r="G39" i="2"/>
  <c r="G41" i="2"/>
  <c r="G42" i="2"/>
  <c r="G49" i="2"/>
  <c r="G46" i="2"/>
  <c r="G47" i="2"/>
  <c r="G35" i="2"/>
  <c r="G17" i="2"/>
  <c r="G15" i="2"/>
  <c r="A12" i="4"/>
  <c r="A15" i="2"/>
  <c r="A16" i="2" s="1"/>
  <c r="A40" i="2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14" i="7"/>
  <c r="A15" i="7" s="1"/>
  <c r="A16" i="7" s="1"/>
  <c r="A18" i="7" s="1"/>
  <c r="A21" i="7" s="1"/>
  <c r="A22" i="7" s="1"/>
  <c r="A24" i="7" s="1"/>
  <c r="A26" i="7" s="1"/>
  <c r="A27" i="7" s="1"/>
  <c r="A28" i="7" s="1"/>
  <c r="A30" i="7" s="1"/>
  <c r="A32" i="7" s="1"/>
  <c r="A39" i="7" s="1"/>
  <c r="A40" i="7" s="1"/>
  <c r="A41" i="7" s="1"/>
  <c r="A66" i="7"/>
  <c r="A20" i="2"/>
  <c r="A21" i="2" s="1"/>
  <c r="A22" i="2" s="1"/>
  <c r="A23" i="2" s="1"/>
  <c r="A24" i="2" s="1"/>
  <c r="A25" i="2" s="1"/>
  <c r="A26" i="2" s="1"/>
  <c r="A27" i="2" s="1"/>
  <c r="A28" i="2" s="1"/>
  <c r="A30" i="2"/>
  <c r="A31" i="2" s="1"/>
  <c r="A32" i="2" s="1"/>
  <c r="A33" i="2" s="1"/>
  <c r="A34" i="2" s="1"/>
  <c r="A35" i="2" s="1"/>
  <c r="A36" i="2" s="1"/>
  <c r="A38" i="2"/>
  <c r="A42" i="7" l="1"/>
  <c r="A47" i="7" l="1"/>
  <c r="A48" i="7" s="1"/>
  <c r="A49" i="7" s="1"/>
  <c r="A43" i="4" l="1"/>
  <c r="A44" i="4" s="1"/>
  <c r="A57" i="7"/>
  <c r="A58" i="7" s="1"/>
  <c r="A61" i="7" s="1"/>
  <c r="A63" i="7" s="1"/>
  <c r="A51" i="7"/>
  <c r="A52" i="7" s="1"/>
  <c r="A53" i="7" s="1"/>
  <c r="A37" i="4" l="1"/>
  <c r="A38" i="4" l="1"/>
  <c r="A13" i="4" l="1"/>
  <c r="A39" i="4" l="1"/>
  <c r="A40" i="4" s="1"/>
  <c r="A41" i="4" s="1"/>
  <c r="A14" i="4"/>
  <c r="A45" i="4" l="1"/>
  <c r="A15" i="4"/>
  <c r="A16" i="4" s="1"/>
  <c r="A18" i="4"/>
  <c r="A19" i="4" s="1"/>
  <c r="A20" i="4" s="1"/>
  <c r="A23" i="4" s="1"/>
  <c r="A24" i="4" s="1"/>
  <c r="A26" i="4" s="1"/>
  <c r="A27" i="4" s="1"/>
  <c r="A28" i="4" s="1"/>
  <c r="A29" i="4" s="1"/>
  <c r="A31" i="4" s="1"/>
  <c r="A32" i="4" s="1"/>
  <c r="A33" i="4" s="1"/>
</calcChain>
</file>

<file path=xl/sharedStrings.xml><?xml version="1.0" encoding="utf-8"?>
<sst xmlns="http://schemas.openxmlformats.org/spreadsheetml/2006/main" count="580" uniqueCount="282">
  <si>
    <t>OBR-12</t>
  </si>
  <si>
    <t>Zap. št.</t>
  </si>
  <si>
    <t>ARTIKEL</t>
  </si>
  <si>
    <t>EM</t>
  </si>
  <si>
    <t>Eko živilo</t>
  </si>
  <si>
    <t>kg</t>
  </si>
  <si>
    <t>Okvirna letna količina</t>
  </si>
  <si>
    <t>cena/EM 
(brez DDV)</t>
  </si>
  <si>
    <t>cena/EM 
(z DDV)</t>
  </si>
  <si>
    <t>kos</t>
  </si>
  <si>
    <t>vrednost  brez DDV
(skupaj)</t>
  </si>
  <si>
    <t>MLETO MESO</t>
  </si>
  <si>
    <t>GOV. MESO</t>
  </si>
  <si>
    <t>SUHI VRAT</t>
  </si>
  <si>
    <t>SV. KARE BK</t>
  </si>
  <si>
    <t>PIŠČANČJI FILE BK</t>
  </si>
  <si>
    <t>GOV. STEGNO BK</t>
  </si>
  <si>
    <t>GOV. KOSTI</t>
  </si>
  <si>
    <t>HRENOVKE</t>
  </si>
  <si>
    <t>PURANJI FILE</t>
  </si>
  <si>
    <t>KLOBASE</t>
  </si>
  <si>
    <t>SUHE KOSTI</t>
  </si>
  <si>
    <t>PIŠČANJČJA BEDRA ZGORNJI DEL</t>
  </si>
  <si>
    <t>SV.  MAST</t>
  </si>
  <si>
    <t>SV. MESO BK</t>
  </si>
  <si>
    <t>PIŠČANJČJA PRSA</t>
  </si>
  <si>
    <t>TELEČJE STEGNO BK</t>
  </si>
  <si>
    <t>PREDRAČUN za 1. sklop: MESO IN MESNI IZDELKI</t>
  </si>
  <si>
    <t>PAŠTETA KOKOŠJA 45G</t>
  </si>
  <si>
    <t>SALAMA MORTADELA</t>
  </si>
  <si>
    <t>SALAMA POLI 500G</t>
  </si>
  <si>
    <t>SALAMA OGRSKA</t>
  </si>
  <si>
    <t>PAŠTETA TURISTIČNA 80G</t>
  </si>
  <si>
    <t>SALAMA LJUBLJANSKA</t>
  </si>
  <si>
    <t>SALAMA POSEBNA</t>
  </si>
  <si>
    <t>ŠUNKA</t>
  </si>
  <si>
    <t>PRŠUT KUHAN</t>
  </si>
  <si>
    <t>PAŠTETA GAVRILOVIČ 100 G</t>
  </si>
  <si>
    <t>PRSA V OVITKU</t>
  </si>
  <si>
    <t>kom</t>
  </si>
  <si>
    <t>BELA ŠTRUCA 800 IN 900 G</t>
  </si>
  <si>
    <t>POLBELA ŠT. 800G</t>
  </si>
  <si>
    <t>FURMANSKA ŠTRUCA 1KG</t>
  </si>
  <si>
    <t>BELA ŠTRUČKA 100G</t>
  </si>
  <si>
    <t>BELA BOMBETA 100G</t>
  </si>
  <si>
    <t>KORUZNA BOMBETA 100G</t>
  </si>
  <si>
    <t>BELA BOMBETA 80G</t>
  </si>
  <si>
    <t>JABOLČNA PITA 150G</t>
  </si>
  <si>
    <t>PISANI KRUH 1KG</t>
  </si>
  <si>
    <t>KUGLOF 800G</t>
  </si>
  <si>
    <t>KORUZNA ŠTRUCA 1KG</t>
  </si>
  <si>
    <t>AJDOVA ŠTRUCA 1KG</t>
  </si>
  <si>
    <t>OVSENA ŠTRUCA 1KG</t>
  </si>
  <si>
    <t>LEPINJA 150G</t>
  </si>
  <si>
    <t>ŠTRUČKA S SIROM 110G</t>
  </si>
  <si>
    <t>ŠTRUČKA SIR, ŠUNKA 100G</t>
  </si>
  <si>
    <t>RŽENA ŠTRUCA 1KG</t>
  </si>
  <si>
    <t>KROF 80G</t>
  </si>
  <si>
    <t>BUHTELJ Z MARMELADO 80G</t>
  </si>
  <si>
    <t>ROLADA Z MARMELADO 100G</t>
  </si>
  <si>
    <t>KREM REZINA 100G</t>
  </si>
  <si>
    <t>MAFIN SADNI 100G</t>
  </si>
  <si>
    <t>ŠTRUČKA REZANA 100G</t>
  </si>
  <si>
    <t>PIZZA 120G</t>
  </si>
  <si>
    <t>BUREK SKUTNI 220G</t>
  </si>
  <si>
    <t>PIRIN KRUH 500G</t>
  </si>
  <si>
    <t>POLNOZRNATA ŠTRUCA 1KG</t>
  </si>
  <si>
    <t>ŽEMLJA MEŠANA 80G</t>
  </si>
  <si>
    <t>KAJZERICA 80G</t>
  </si>
  <si>
    <t>MASLENA PLETENKA 140G</t>
  </si>
  <si>
    <t>SIROVI KAPELETI 250G</t>
  </si>
  <si>
    <t>SONČEK TEMNI 500G</t>
  </si>
  <si>
    <t>BOBOLI KORNETI 500G</t>
  </si>
  <si>
    <t>CROASANT MAR. 80G</t>
  </si>
  <si>
    <t>CROASANT ČOK. 80G</t>
  </si>
  <si>
    <t>ROLADA SADNA 100G</t>
  </si>
  <si>
    <t>MLEČNA ŠTRUCA 80G</t>
  </si>
  <si>
    <t>PINCA 500G</t>
  </si>
  <si>
    <t>DROBTINE 400G</t>
  </si>
  <si>
    <t>PREPEČENEC 330G</t>
  </si>
  <si>
    <t>PREDRAČUN za 2. sklop: KRUH, PEKOVSKI IN SLAŠČIČARSKI IZDELKI</t>
  </si>
  <si>
    <t>PREDRAČUN za 3. sklop: ŽITO, MLEVSKI IZDELKI IN TESTENINE</t>
  </si>
  <si>
    <t>POLŽI 31 JAJ. 400 G</t>
  </si>
  <si>
    <t>POLENTA INS. 500G</t>
  </si>
  <si>
    <t>KROGLICE JUŠNE 500G</t>
  </si>
  <si>
    <t>PERESNIKI 500G</t>
  </si>
  <si>
    <t>MOKA BELA TIP 500 1KG</t>
  </si>
  <si>
    <t>MOKA OSTRA T400 1KG</t>
  </si>
  <si>
    <t>KUS-KUS 250G</t>
  </si>
  <si>
    <t>KOSMIČI KORUZNI 500G</t>
  </si>
  <si>
    <t>METULJČKI 500G</t>
  </si>
  <si>
    <t>TESTO SV. VLEČENO 500G</t>
  </si>
  <si>
    <t>KAŠA RIBANA 500G</t>
  </si>
  <si>
    <t>REZNCI JUŠNI 500G</t>
  </si>
  <si>
    <t>LAZANJE 500G</t>
  </si>
  <si>
    <t>VRETENA 500G</t>
  </si>
  <si>
    <t>TESTO LISTNATO 500G</t>
  </si>
  <si>
    <t>NJOKI 1KG</t>
  </si>
  <si>
    <t>JEŠPRENJ 1KG</t>
  </si>
  <si>
    <t>MUSLI SADNI 750G</t>
  </si>
  <si>
    <t>KAŠA PROSENA INST. 250G</t>
  </si>
  <si>
    <t>SVEDRI 500G</t>
  </si>
  <si>
    <t>ZDROB 500G</t>
  </si>
  <si>
    <t>RINČICE 250G</t>
  </si>
  <si>
    <t>ZVEZDICE 200G</t>
  </si>
  <si>
    <t>ČEBULA</t>
  </si>
  <si>
    <t>RADIČ</t>
  </si>
  <si>
    <t>BANANE</t>
  </si>
  <si>
    <t>KIVI</t>
  </si>
  <si>
    <t>MOTOVILEC</t>
  </si>
  <si>
    <t>SOLATA KRISTALKA</t>
  </si>
  <si>
    <t>PAPRIKA</t>
  </si>
  <si>
    <t>HRUŠKE</t>
  </si>
  <si>
    <t>POMARANČE</t>
  </si>
  <si>
    <t>KOLERABA</t>
  </si>
  <si>
    <t>JABOLKA</t>
  </si>
  <si>
    <t>KLEMENTINE</t>
  </si>
  <si>
    <t>CVETAČA</t>
  </si>
  <si>
    <t>KORENČEK</t>
  </si>
  <si>
    <t>ZELENA GOMOLJ</t>
  </si>
  <si>
    <t xml:space="preserve">BROKOLI </t>
  </si>
  <si>
    <t>ČESEN</t>
  </si>
  <si>
    <t>ZELJE</t>
  </si>
  <si>
    <t>POR</t>
  </si>
  <si>
    <t>KROMPIR</t>
  </si>
  <si>
    <t>OHROVT</t>
  </si>
  <si>
    <t>KUMARE</t>
  </si>
  <si>
    <t>FIŽOL</t>
  </si>
  <si>
    <t>GROZDJE BELO</t>
  </si>
  <si>
    <t>BUČKE</t>
  </si>
  <si>
    <t>PARADIŽNIK</t>
  </si>
  <si>
    <t>JAGODE</t>
  </si>
  <si>
    <t>NEKTARINE</t>
  </si>
  <si>
    <t>BRESKVE</t>
  </si>
  <si>
    <t>MELONE</t>
  </si>
  <si>
    <t>BLITVA</t>
  </si>
  <si>
    <t>LUBENICE</t>
  </si>
  <si>
    <t>MALINE</t>
  </si>
  <si>
    <t>LIMONE</t>
  </si>
  <si>
    <t>MARELICE</t>
  </si>
  <si>
    <t>GROZDJE ČRNO</t>
  </si>
  <si>
    <t>MANDARINE</t>
  </si>
  <si>
    <t>KOROMAČ</t>
  </si>
  <si>
    <t>KAKI</t>
  </si>
  <si>
    <t>ZELENA LIST</t>
  </si>
  <si>
    <t>PETERŠILJ</t>
  </si>
  <si>
    <t>PREDRAČUN za 4. sklop: SVEŽE SADJE IN ZELENJAVA</t>
  </si>
  <si>
    <t>SIRUP POMARANČNI 1L</t>
  </si>
  <si>
    <t>SOK JABOLČNI 1L</t>
  </si>
  <si>
    <t>NEKTAR BRESKEV 1L</t>
  </si>
  <si>
    <t>SIRUP MALINA 1L</t>
  </si>
  <si>
    <t>VODA 0,5L</t>
  </si>
  <si>
    <t>SOK JABOLČNI 0,2L</t>
  </si>
  <si>
    <t>CEDEVITA POM. 1KG</t>
  </si>
  <si>
    <t>CEDEVITA LIM. 1KG</t>
  </si>
  <si>
    <t>SOK POMARANČA 0,2L</t>
  </si>
  <si>
    <t>PREDRAČUN za 5. sklop: SADNI SOKOVI, SADNI IZDELKI IN SIRUPI</t>
  </si>
  <si>
    <t>MLEKO 3,5 TETRAPAK 1L</t>
  </si>
  <si>
    <t>MASLO 15 G</t>
  </si>
  <si>
    <t>JOGURT MAL. ŽIT. 250 G</t>
  </si>
  <si>
    <t>SKUTKA SADJE PODL. 250 G</t>
  </si>
  <si>
    <t>MASLO 250 G</t>
  </si>
  <si>
    <t>JOGURT ČVRSTI 3,2 180 G</t>
  </si>
  <si>
    <t>SIR JOŠT 45 %</t>
  </si>
  <si>
    <t>SMETANA ALPSKA 33% 1L</t>
  </si>
  <si>
    <t>SIR RIBAN TRDI 40 G</t>
  </si>
  <si>
    <t>JOGURT NAVADNI ŽIT. 180G</t>
  </si>
  <si>
    <t>NAMAZ SIR. SMET. 140 G</t>
  </si>
  <si>
    <t>JOG. HRUŠKA VAN. 500G</t>
  </si>
  <si>
    <t>JOGURT SAD. JAG. 180 G</t>
  </si>
  <si>
    <t>SIR. TOP. 140 G</t>
  </si>
  <si>
    <t>JOGURT SAD. MAR. 180G</t>
  </si>
  <si>
    <t>JOGURT VANILIJA 150G</t>
  </si>
  <si>
    <t>MLEČNI RIŽ ČOK. 200G</t>
  </si>
  <si>
    <t>JOGURT JAGO. 1L</t>
  </si>
  <si>
    <t>SLADOLED JEŽEK</t>
  </si>
  <si>
    <t>SMETANA ZA KAVO 250 ML</t>
  </si>
  <si>
    <t>SIRNI NAMAZ 200G</t>
  </si>
  <si>
    <t>KISLA SMETANA 180 G</t>
  </si>
  <si>
    <t>NAMAZ SADNI 20G</t>
  </si>
  <si>
    <t>SIR TILZIT 45%</t>
  </si>
  <si>
    <t>SKUTA NEPASSIRANA 1KG</t>
  </si>
  <si>
    <t>DESERT MLEČNI 62,5G</t>
  </si>
  <si>
    <t>JOGURT BOŽIČNI 180G</t>
  </si>
  <si>
    <t>SLADOLED LUMPI 120ML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</si>
  <si>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</si>
  <si>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</si>
  <si>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</si>
  <si>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</si>
  <si>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</si>
  <si>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</si>
  <si>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</si>
  <si>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</si>
  <si>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</si>
  <si>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</si>
  <si>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</si>
  <si>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</si>
  <si>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</si>
  <si>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</si>
  <si>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</si>
  <si>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</si>
  <si>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</si>
  <si>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</si>
  <si>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</si>
  <si>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</si>
  <si>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</si>
  <si>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</si>
  <si>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</si>
  <si>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</si>
  <si>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</si>
  <si>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</si>
  <si>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</si>
  <si>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</si>
  <si>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PREDRAČUN za 6. sklop: MLEKO IN MLEČNI IZDELKI</t>
  </si>
  <si>
    <t>PREDRAČUN za 7. sklop: SPLOŠNO PREHRAMBENO BLAGO</t>
  </si>
  <si>
    <t xml:space="preserve">KIS JABOLČNI </t>
  </si>
  <si>
    <t>SLADKOR 1KG</t>
  </si>
  <si>
    <t>CMOKI MAR. ZANR. 500G</t>
  </si>
  <si>
    <t>TUNA 160G</t>
  </si>
  <si>
    <t>VEGETA 1KG</t>
  </si>
  <si>
    <t>FIŽOL 400G</t>
  </si>
  <si>
    <t>ČAJ PLANINSKI 1KG</t>
  </si>
  <si>
    <t>DROBNJAK 69G</t>
  </si>
  <si>
    <t>REPA KISLA 1KG</t>
  </si>
  <si>
    <t>ZELJE KISLO 1KG</t>
  </si>
  <si>
    <t>PLOŠČ. ŽITNA 30G</t>
  </si>
  <si>
    <t>SOL MORSKA 1KG</t>
  </si>
  <si>
    <t>PARADIŽNIK PELATI 400G</t>
  </si>
  <si>
    <t>SLIVE SUHE 250G</t>
  </si>
  <si>
    <t>ŠPINAČA ZAMR. 450G</t>
  </si>
  <si>
    <t>OLJE 1L</t>
  </si>
  <si>
    <t>NAPOLITANKE PALČKE KAK. 250G</t>
  </si>
  <si>
    <t>MARMELADA MEŠANA 700G</t>
  </si>
  <si>
    <t xml:space="preserve">FIŽOL ČEŠNJEVEC </t>
  </si>
  <si>
    <t>KAVA 500G</t>
  </si>
  <si>
    <t>ČOKOLEŠNIK 1800G</t>
  </si>
  <si>
    <t>NAMAZ ČOK. 20G</t>
  </si>
  <si>
    <t>MAJONEZA 165 G TUBA</t>
  </si>
  <si>
    <t>REZINA MONTE 29G</t>
  </si>
  <si>
    <t>ČAJ JOGADA 1KG</t>
  </si>
  <si>
    <t>ČAJ GOZDNI SADEŽI 1KG</t>
  </si>
  <si>
    <t>KEKSI MASLENI 230G</t>
  </si>
  <si>
    <t>KAKAV 400G</t>
  </si>
  <si>
    <t>GRAH 400G</t>
  </si>
  <si>
    <t>NAPOLITANKE 800G</t>
  </si>
  <si>
    <t>ČAJ MALINA 1KG</t>
  </si>
  <si>
    <t>NUTELLA 750G</t>
  </si>
  <si>
    <t>FRUTABELA JAG. 30G</t>
  </si>
  <si>
    <t>NAPOLITANKE WAFEL 37G</t>
  </si>
  <si>
    <t xml:space="preserve">GRAJSKA MEŠANICA ZAM. 450 G </t>
  </si>
  <si>
    <t>PARADIŽNIK KONC. 700G</t>
  </si>
  <si>
    <t>RDEČA PESA 1KG</t>
  </si>
  <si>
    <t>SVALJKA SKUTNI ZAM. 1KG</t>
  </si>
  <si>
    <t>KUMARICE 670G</t>
  </si>
  <si>
    <t>MED CVETLIČNI 900G</t>
  </si>
  <si>
    <t>PUDING VAN. 40G</t>
  </si>
  <si>
    <t>PECILNI PRAŠEK 65G</t>
  </si>
  <si>
    <t>ČAJ BIO BEBE 40G</t>
  </si>
  <si>
    <t>LOVOROV LIST 75G</t>
  </si>
  <si>
    <t>ČOKOLADA MILKA WINTER 100G</t>
  </si>
  <si>
    <t>PAPRIKA FILANA 650G</t>
  </si>
  <si>
    <t>OLIVNO OLJE 1L</t>
  </si>
  <si>
    <t>ČOKOLADNA JAJČKA 500G</t>
  </si>
  <si>
    <t>ŠTUDENSKA HRANA 250G</t>
  </si>
  <si>
    <t>MARELICE SUHE 250G</t>
  </si>
  <si>
    <t>ŽEPEK ČOK. ZAMRZ. 1KG</t>
  </si>
  <si>
    <t>PETERŠILJ 75G</t>
  </si>
  <si>
    <t>MARMELADA MEŠANA 20G</t>
  </si>
  <si>
    <t>ROLADA 280G</t>
  </si>
  <si>
    <t>KEKSI JAFFA POM. 150G</t>
  </si>
  <si>
    <t>OCVRTKI SIR ZAMR. 500G</t>
  </si>
  <si>
    <r>
      <t>Datum</t>
    </r>
    <r>
      <rPr>
        <sz val="11"/>
        <color rgb="FF000000"/>
        <rFont val="Arial Narrow"/>
        <family val="2"/>
        <charset val="238"/>
      </rPr>
      <t>: 18.4.2017</t>
    </r>
  </si>
  <si>
    <t>PREDRAČUN za 8. sklop: RIBE IN RIBJI IZDELKI</t>
  </si>
  <si>
    <t>VITKI SOM FILET ZAMRZNJEN PANGA    </t>
  </si>
  <si>
    <t>BAKALA 200 G</t>
  </si>
  <si>
    <t>LIGENJ OČIŠČENI</t>
  </si>
  <si>
    <t>BRADATI HUJ FILET ZAMRZNJEN</t>
  </si>
  <si>
    <t>SARDELA - SARDINA</t>
  </si>
  <si>
    <t>OSLIČ FILET ZAMRZNJEN</t>
  </si>
  <si>
    <t>KG</t>
  </si>
  <si>
    <t>SVALJKI 1KG</t>
  </si>
  <si>
    <t>RIŽ 1KG KVALITETE ZLATO POLJE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</si>
</sst>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5"/>
      <color theme="1"/>
      <name val="Arial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5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1" fontId="9" fillId="0" borderId="0" xfId="0" applyNumberFormat="1" applyFont="1" applyFill="1" applyBorder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6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1" fontId="0" fillId="0" borderId="1" xfId="0" applyNumberForma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</cellXfs>
  <cellStyles count="4">
    <cellStyle name="Navadno" xfId="0" builtinId="0"/>
    <cellStyle name="Navadno 2" xfId="2"/>
    <cellStyle name="Navadno 3" xfId="3"/>
    <cellStyle name="Navadno 4" xfId="1"/>
  </cellStyles>
  <dxfs count="80"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9525</xdr:rowOff>
    </xdr:from>
    <xdr:to>
      <xdr:col>2</xdr:col>
      <xdr:colOff>38100</xdr:colOff>
      <xdr:row>1</xdr:row>
      <xdr:rowOff>552450</xdr:rowOff>
    </xdr:to>
    <xdr:pic>
      <xdr:nvPicPr>
        <xdr:cNvPr id="13" name="Slika 12" descr="logo-nov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"/>
          <a:ext cx="21431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1228725</xdr:colOff>
      <xdr:row>0</xdr:row>
      <xdr:rowOff>142614</xdr:rowOff>
    </xdr:from>
    <xdr:to>
      <xdr:col>5</xdr:col>
      <xdr:colOff>409575</xdr:colOff>
      <xdr:row>1</xdr:row>
      <xdr:rowOff>599814</xdr:rowOff>
    </xdr:to>
    <xdr:grpSp>
      <xdr:nvGrpSpPr>
        <xdr:cNvPr id="2060" name="Group 12"/>
        <xdr:cNvGrpSpPr>
          <a:grpSpLocks/>
        </xdr:cNvGrpSpPr>
      </xdr:nvGrpSpPr>
      <xdr:grpSpPr bwMode="auto">
        <a:xfrm>
          <a:off x="1562100" y="142614"/>
          <a:ext cx="3314700" cy="1114425"/>
          <a:chOff x="231" y="-104"/>
          <a:chExt cx="6375" cy="1749"/>
        </a:xfrm>
      </xdr:grpSpPr>
      <xdr:sp macro="" textlink="">
        <xdr:nvSpPr>
          <xdr:cNvPr id="2062" name="Text Box 14"/>
          <xdr:cNvSpPr txBox="1">
            <a:spLocks noChangeArrowheads="1"/>
          </xdr:cNvSpPr>
        </xdr:nvSpPr>
        <xdr:spPr bwMode="auto">
          <a:xfrm>
            <a:off x="1458" y="-104"/>
            <a:ext cx="5148" cy="17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sl-SI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Osnovna šola </a:t>
            </a:r>
            <a:r>
              <a:rPr lang="sl-SI" sz="14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Podgora Kuteževo</a:t>
            </a:r>
            <a:endPara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sl-SI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Kuteževo 2f,</a:t>
            </a:r>
            <a:r>
              <a:rPr lang="sl-SI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  <a:r>
              <a:rPr lang="sl-SI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6250 Ilirska Bistrica</a:t>
            </a:r>
            <a:endPara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sl-SI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tel  (05)  71 48 162 </a:t>
            </a:r>
            <a:r>
              <a:rPr lang="sl-SI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in </a:t>
            </a:r>
            <a:r>
              <a:rPr lang="sl-SI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71 48  513</a:t>
            </a:r>
            <a:endPara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sl-SI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http://www.os-kutezevo.si/ </a:t>
            </a:r>
          </a:p>
          <a:p>
            <a:pPr algn="l" rtl="0">
              <a:defRPr sz="1000"/>
            </a:pPr>
            <a:r>
              <a:rPr lang="sl-SI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E-pošta: os.podgora@guest.arnes.si  </a:t>
            </a:r>
          </a:p>
          <a:p>
            <a:pPr algn="l" rtl="0">
              <a:defRPr sz="1000"/>
            </a:pPr>
            <a:r>
              <a:rPr lang="sl-SI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Matična št.: </a:t>
            </a:r>
            <a:r>
              <a:rPr lang="sl-SI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5086019 000</a:t>
            </a:r>
            <a:r>
              <a:rPr lang="sl-SI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Davčna. št.: </a:t>
            </a:r>
            <a:r>
              <a:rPr lang="sl-SI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12391263</a:t>
            </a:r>
          </a:p>
        </xdr:txBody>
      </xdr:sp>
      <xdr:pic>
        <xdr:nvPicPr>
          <xdr:cNvPr id="16" name="Slika 15" descr="napis-kulturna-sol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  <a:biLevel thresh="5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" y="1217"/>
            <a:ext cx="1163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</xdr:col>
      <xdr:colOff>1828801</xdr:colOff>
      <xdr:row>3</xdr:row>
      <xdr:rowOff>104775</xdr:rowOff>
    </xdr:to>
    <xdr:pic>
      <xdr:nvPicPr>
        <xdr:cNvPr id="3" name="Slika 2" descr="logo-nov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0"/>
          <a:ext cx="18288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5</xdr:col>
      <xdr:colOff>382905</xdr:colOff>
      <xdr:row>3</xdr:row>
      <xdr:rowOff>38100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314575" y="0"/>
          <a:ext cx="326898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l-SI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Osnovna šola </a:t>
          </a:r>
          <a:r>
            <a:rPr lang="sl-SI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Podgora Kuteževo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Kuteževo 2f,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6250 Ilirska Bistrica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  (05)  71 48 162 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71 48  513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http://www.os-kutezevo.si/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E-pošta: os.podgora@guest.arnes.si 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Matična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5086019 000</a:t>
          </a: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Davčna.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12391263</a:t>
          </a:r>
        </a:p>
      </xdr:txBody>
    </xdr:sp>
    <xdr:clientData/>
  </xdr:twoCellAnchor>
  <xdr:twoCellAnchor>
    <xdr:from>
      <xdr:col>1</xdr:col>
      <xdr:colOff>1247776</xdr:colOff>
      <xdr:row>2</xdr:row>
      <xdr:rowOff>57150</xdr:rowOff>
    </xdr:from>
    <xdr:to>
      <xdr:col>2</xdr:col>
      <xdr:colOff>5081</xdr:colOff>
      <xdr:row>2</xdr:row>
      <xdr:rowOff>177577</xdr:rowOff>
    </xdr:to>
    <xdr:pic>
      <xdr:nvPicPr>
        <xdr:cNvPr id="11" name="Slika 10" descr="napis-kulturna-sol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1" y="923925"/>
          <a:ext cx="738505" cy="120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1533525</xdr:colOff>
      <xdr:row>2</xdr:row>
      <xdr:rowOff>35768</xdr:rowOff>
    </xdr:to>
    <xdr:pic>
      <xdr:nvPicPr>
        <xdr:cNvPr id="4" name="Slika 3" descr="logo-nov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533525" cy="902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5</xdr:col>
      <xdr:colOff>382905</xdr:colOff>
      <xdr:row>3</xdr:row>
      <xdr:rowOff>57150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2581275" y="0"/>
          <a:ext cx="326898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l-SI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Osnovna šola </a:t>
          </a:r>
          <a:r>
            <a:rPr lang="sl-SI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Podgora Kuteževo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Kuteževo 2f,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6250 Ilirska Bistrica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  (05)  71 48 162 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71 48  513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http://www.os-kutezevo.si/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E-pošta: os.podgora@guest.arnes.si 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Matična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5086019 000</a:t>
          </a: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Davčna.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12391263</a:t>
          </a:r>
        </a:p>
      </xdr:txBody>
    </xdr:sp>
    <xdr:clientData/>
  </xdr:twoCellAnchor>
  <xdr:twoCellAnchor>
    <xdr:from>
      <xdr:col>1</xdr:col>
      <xdr:colOff>1257300</xdr:colOff>
      <xdr:row>1</xdr:row>
      <xdr:rowOff>85725</xdr:rowOff>
    </xdr:from>
    <xdr:to>
      <xdr:col>1</xdr:col>
      <xdr:colOff>1995805</xdr:colOff>
      <xdr:row>1</xdr:row>
      <xdr:rowOff>206152</xdr:rowOff>
    </xdr:to>
    <xdr:pic>
      <xdr:nvPicPr>
        <xdr:cNvPr id="7" name="Slika 6" descr="napis-kulturna-sol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742950"/>
          <a:ext cx="738505" cy="120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1533525</xdr:colOff>
      <xdr:row>2</xdr:row>
      <xdr:rowOff>54818</xdr:rowOff>
    </xdr:to>
    <xdr:pic>
      <xdr:nvPicPr>
        <xdr:cNvPr id="4" name="Slika 3" descr="logo-nov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533525" cy="902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5</xdr:col>
      <xdr:colOff>382905</xdr:colOff>
      <xdr:row>3</xdr:row>
      <xdr:rowOff>76200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2314575" y="0"/>
          <a:ext cx="326898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l-SI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Osnovna šola </a:t>
          </a:r>
          <a:r>
            <a:rPr lang="sl-SI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Podgora Kuteževo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Kuteževo 2f,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6250 Ilirska Bistrica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  (05)  71 48 162 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71 48  513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http://www.os-kutezevo.si/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E-pošta: os.podgora@guest.arnes.si 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Matična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5086019 000</a:t>
          </a: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Davčna.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12391263</a:t>
          </a:r>
        </a:p>
      </xdr:txBody>
    </xdr:sp>
    <xdr:clientData/>
  </xdr:twoCellAnchor>
  <xdr:twoCellAnchor>
    <xdr:from>
      <xdr:col>1</xdr:col>
      <xdr:colOff>1057275</xdr:colOff>
      <xdr:row>1</xdr:row>
      <xdr:rowOff>171450</xdr:rowOff>
    </xdr:from>
    <xdr:to>
      <xdr:col>1</xdr:col>
      <xdr:colOff>1795780</xdr:colOff>
      <xdr:row>2</xdr:row>
      <xdr:rowOff>101377</xdr:rowOff>
    </xdr:to>
    <xdr:pic>
      <xdr:nvPicPr>
        <xdr:cNvPr id="7" name="Slika 6" descr="napis-kulturna-sol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828675"/>
          <a:ext cx="738505" cy="120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1533525</xdr:colOff>
      <xdr:row>2</xdr:row>
      <xdr:rowOff>35768</xdr:rowOff>
    </xdr:to>
    <xdr:pic>
      <xdr:nvPicPr>
        <xdr:cNvPr id="3" name="Slika 2" descr="logo-nov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533525" cy="902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5</xdr:col>
      <xdr:colOff>382905</xdr:colOff>
      <xdr:row>3</xdr:row>
      <xdr:rowOff>57150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2314575" y="0"/>
          <a:ext cx="326898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l-SI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Osnovna šola </a:t>
          </a:r>
          <a:r>
            <a:rPr lang="sl-SI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Podgora Kuteževo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Kuteževo 2f,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6250 Ilirska Bistrica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  (05)  71 48 162 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71 48  513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http://www.os-kutezevo.si/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E-pošta: os.podgora@guest.arnes.si 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Matična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5086019 000</a:t>
          </a: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Davčna.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12391263</a:t>
          </a:r>
        </a:p>
      </xdr:txBody>
    </xdr:sp>
    <xdr:clientData/>
  </xdr:twoCellAnchor>
  <xdr:twoCellAnchor>
    <xdr:from>
      <xdr:col>1</xdr:col>
      <xdr:colOff>1190625</xdr:colOff>
      <xdr:row>1</xdr:row>
      <xdr:rowOff>142875</xdr:rowOff>
    </xdr:from>
    <xdr:to>
      <xdr:col>1</xdr:col>
      <xdr:colOff>1929130</xdr:colOff>
      <xdr:row>2</xdr:row>
      <xdr:rowOff>53752</xdr:rowOff>
    </xdr:to>
    <xdr:pic>
      <xdr:nvPicPr>
        <xdr:cNvPr id="6" name="Slika 5" descr="napis-kulturna-sol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800100"/>
          <a:ext cx="738505" cy="120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1533525</xdr:colOff>
      <xdr:row>2</xdr:row>
      <xdr:rowOff>35768</xdr:rowOff>
    </xdr:to>
    <xdr:pic>
      <xdr:nvPicPr>
        <xdr:cNvPr id="4" name="Slika 3" descr="logo-nov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533525" cy="902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5</xdr:col>
      <xdr:colOff>487680</xdr:colOff>
      <xdr:row>3</xdr:row>
      <xdr:rowOff>57150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2495550" y="0"/>
          <a:ext cx="326898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l-SI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Osnovna šola </a:t>
          </a:r>
          <a:r>
            <a:rPr lang="sl-SI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Podgora Kuteževo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Kuteževo 2f,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6250 Ilirska Bistrica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  (05)  71 48 162 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71 48  513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http://www.os-kutezevo.si/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E-pošta: os.podgora@guest.arnes.si 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Matična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5086019 000</a:t>
          </a: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Davčna.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12391263</a:t>
          </a:r>
        </a:p>
      </xdr:txBody>
    </xdr:sp>
    <xdr:clientData/>
  </xdr:twoCellAnchor>
  <xdr:twoCellAnchor>
    <xdr:from>
      <xdr:col>1</xdr:col>
      <xdr:colOff>1228725</xdr:colOff>
      <xdr:row>2</xdr:row>
      <xdr:rowOff>38100</xdr:rowOff>
    </xdr:from>
    <xdr:to>
      <xdr:col>1</xdr:col>
      <xdr:colOff>1967230</xdr:colOff>
      <xdr:row>2</xdr:row>
      <xdr:rowOff>158527</xdr:rowOff>
    </xdr:to>
    <xdr:pic>
      <xdr:nvPicPr>
        <xdr:cNvPr id="7" name="Slika 6" descr="napis-kulturna-sol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904875"/>
          <a:ext cx="738505" cy="120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1533525</xdr:colOff>
      <xdr:row>2</xdr:row>
      <xdr:rowOff>35768</xdr:rowOff>
    </xdr:to>
    <xdr:pic>
      <xdr:nvPicPr>
        <xdr:cNvPr id="3" name="Slika 2" descr="logo-nov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533525" cy="902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5</xdr:col>
      <xdr:colOff>382905</xdr:colOff>
      <xdr:row>3</xdr:row>
      <xdr:rowOff>57150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3076575" y="0"/>
          <a:ext cx="326898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l-SI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Osnovna šola </a:t>
          </a:r>
          <a:r>
            <a:rPr lang="sl-SI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Podgora Kuteževo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Kuteževo 2f,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6250 Ilirska Bistrica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  (05)  71 48 162 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71 48  513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http://www.os-kutezevo.si/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E-pošta: os.podgora@guest.arnes.si 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Matična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5086019 000</a:t>
          </a: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Davčna.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12391263</a:t>
          </a:r>
        </a:p>
      </xdr:txBody>
    </xdr:sp>
    <xdr:clientData/>
  </xdr:twoCellAnchor>
  <xdr:twoCellAnchor>
    <xdr:from>
      <xdr:col>1</xdr:col>
      <xdr:colOff>1533525</xdr:colOff>
      <xdr:row>1</xdr:row>
      <xdr:rowOff>47625</xdr:rowOff>
    </xdr:from>
    <xdr:to>
      <xdr:col>1</xdr:col>
      <xdr:colOff>2272030</xdr:colOff>
      <xdr:row>1</xdr:row>
      <xdr:rowOff>168052</xdr:rowOff>
    </xdr:to>
    <xdr:pic>
      <xdr:nvPicPr>
        <xdr:cNvPr id="5" name="Slika 4" descr="napis-kulturna-sol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704850"/>
          <a:ext cx="738505" cy="120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1285875</xdr:colOff>
      <xdr:row>5</xdr:row>
      <xdr:rowOff>114299</xdr:rowOff>
    </xdr:to>
    <xdr:pic>
      <xdr:nvPicPr>
        <xdr:cNvPr id="3" name="Slika 2" descr="logo-nov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95474" cy="1066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1990725</xdr:colOff>
      <xdr:row>0</xdr:row>
      <xdr:rowOff>47625</xdr:rowOff>
    </xdr:from>
    <xdr:to>
      <xdr:col>7</xdr:col>
      <xdr:colOff>173355</xdr:colOff>
      <xdr:row>6</xdr:row>
      <xdr:rowOff>19050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2600325" y="47625"/>
          <a:ext cx="326898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l-SI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Osnovna šola </a:t>
          </a:r>
          <a:r>
            <a:rPr lang="sl-SI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Podgora Kuteževo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Kuteževo 2f,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6250 Ilirska Bistrica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  (05)  71 48 162 </a:t>
          </a:r>
          <a:r>
            <a:rPr lang="sl-SI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</a:t>
          </a:r>
          <a:r>
            <a:rPr lang="sl-SI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71 48  513</a:t>
          </a:r>
          <a:endParaRPr lang="sl-SI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http://www.os-kutezevo.si/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E-pošta: os.podgora@guest.arnes.si  </a:t>
          </a:r>
        </a:p>
        <a:p>
          <a:pPr algn="l" rtl="0">
            <a:defRPr sz="1000"/>
          </a:pP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Matična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5086019 000</a:t>
          </a:r>
          <a:r>
            <a:rPr lang="sl-SI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Davčna. št.: </a:t>
          </a:r>
          <a:r>
            <a:rPr lang="sl-SI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12391263</a:t>
          </a:r>
        </a:p>
      </xdr:txBody>
    </xdr:sp>
    <xdr:clientData/>
  </xdr:twoCellAnchor>
  <xdr:twoCellAnchor>
    <xdr:from>
      <xdr:col>1</xdr:col>
      <xdr:colOff>781051</xdr:colOff>
      <xdr:row>4</xdr:row>
      <xdr:rowOff>171450</xdr:rowOff>
    </xdr:from>
    <xdr:to>
      <xdr:col>1</xdr:col>
      <xdr:colOff>1519556</xdr:colOff>
      <xdr:row>5</xdr:row>
      <xdr:rowOff>101377</xdr:rowOff>
    </xdr:to>
    <xdr:pic>
      <xdr:nvPicPr>
        <xdr:cNvPr id="5" name="Slika 4" descr="napis-kulturna-sol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1" y="933450"/>
          <a:ext cx="738505" cy="120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0" name="Tabela111" displayName="Tabela111" ref="A10:H37" totalsRowShown="0" headerRowDxfId="79" dataDxfId="78">
  <autoFilter ref="A10:H37"/>
  <sortState ref="A12:H29">
    <sortCondition ref="B12"/>
  </sortState>
  <tableColumns count="8">
    <tableColumn id="1" name="Zap. št." dataDxfId="77">
      <calculatedColumnFormula>A10+1</calculatedColumnFormula>
    </tableColumn>
    <tableColumn id="2" name="ARTIKEL" dataDxfId="76"/>
    <tableColumn id="3" name="Okvirna letna količina" dataDxfId="75"/>
    <tableColumn id="4" name="EM" dataDxfId="74"/>
    <tableColumn id="5" name="cena/EM _x000a_(brez DDV)" dataDxfId="73"/>
    <tableColumn id="6" name="cena/EM _x000a_(z DDV)" dataDxfId="72"/>
    <tableColumn id="7" name="vrednost  brez DDV_x000a_(skupaj)" dataDxfId="71">
      <calculatedColumnFormula>Tabela111[[#This Row],[Okvirna letna količina]]*Tabela111[[#This Row],[cena/EM 
(brez DDV)]]</calculatedColumnFormula>
    </tableColumn>
    <tableColumn id="8" name="Eko živilo" dataDxfId="7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13:H53" totalsRowShown="0" headerRowDxfId="69" dataDxfId="68">
  <autoFilter ref="A13:H53"/>
  <sortState ref="A12:H47">
    <sortCondition ref="B12"/>
  </sortState>
  <tableColumns count="8">
    <tableColumn id="1" name="Zap. št." dataDxfId="67">
      <calculatedColumnFormula>A13+1</calculatedColumnFormula>
    </tableColumn>
    <tableColumn id="2" name="ARTIKEL" dataDxfId="66"/>
    <tableColumn id="3" name="Okvirna letna količina" dataDxfId="65"/>
    <tableColumn id="4" name="EM" dataDxfId="64"/>
    <tableColumn id="5" name="cena/EM _x000a_(brez DDV)" dataDxfId="63"/>
    <tableColumn id="6" name="cena/EM _x000a_(z DDV)" dataDxfId="62"/>
    <tableColumn id="7" name="vrednost  brez DDV_x000a_(skupaj)" dataDxfId="61">
      <calculatedColumnFormula>Tabela13[[#This Row],[Okvirna letna količina]]*Tabela13[[#This Row],[cena/EM 
(brez DDV)]]</calculatedColumnFormula>
    </tableColumn>
    <tableColumn id="8" name="Eko živilo" dataDxfId="6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0:H35" totalsRowShown="0" headerRowDxfId="59" dataDxfId="58">
  <autoFilter ref="A10:H35"/>
  <sortState ref="A12:H31">
    <sortCondition ref="B12"/>
  </sortState>
  <tableColumns count="8">
    <tableColumn id="1" name="Zap. št." dataDxfId="57"/>
    <tableColumn id="2" name="ARTIKEL" dataDxfId="56"/>
    <tableColumn id="3" name="Okvirna letna količina" dataDxfId="55"/>
    <tableColumn id="4" name="EM" dataDxfId="54"/>
    <tableColumn id="5" name="cena/EM _x000a_(brez DDV)" dataDxfId="53"/>
    <tableColumn id="6" name="cena/EM _x000a_(z DDV)" dataDxfId="52"/>
    <tableColumn id="7" name="vrednost  brez DDV_x000a_(skupaj)" dataDxfId="51">
      <calculatedColumnFormula>Tabela14[[#This Row],[Okvirna letna količina]]*Tabela14[[#This Row],[cena/EM 
(brez DDV)]]</calculatedColumnFormula>
    </tableColumn>
    <tableColumn id="8" name="Eko živilo" dataDxfId="5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10:H51" totalsRowShown="0" headerRowDxfId="49" dataDxfId="48">
  <autoFilter ref="A10:H51"/>
  <tableColumns count="8">
    <tableColumn id="1" name="Zap. št." dataDxfId="47">
      <calculatedColumnFormula>A10+1</calculatedColumnFormula>
    </tableColumn>
    <tableColumn id="2" name="ARTIKEL" dataDxfId="46"/>
    <tableColumn id="3" name="Okvirna letna količina" dataDxfId="45"/>
    <tableColumn id="4" name="EM" dataDxfId="44"/>
    <tableColumn id="5" name="cena/EM _x000a_(brez DDV)" dataDxfId="43"/>
    <tableColumn id="6" name="cena/EM _x000a_(z DDV)" dataDxfId="42"/>
    <tableColumn id="7" name="vrednost  brez DDV_x000a_(skupaj)" dataDxfId="41">
      <calculatedColumnFormula>Tabela15[[#This Row],[Okvirna letna količina]]*Tabela15[[#This Row],[cena/EM 
(brez DDV)]]</calculatedColumnFormula>
    </tableColumn>
    <tableColumn id="8" name="Eko živilo" dataDxfId="4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ela16" displayName="Tabela16" ref="A10:H19" totalsRowShown="0" headerRowDxfId="39" dataDxfId="38">
  <autoFilter ref="A10:H19"/>
  <sortState ref="A12:H23">
    <sortCondition ref="B12"/>
  </sortState>
  <tableColumns count="8">
    <tableColumn id="1" name="Zap. št." dataDxfId="37"/>
    <tableColumn id="2" name="ARTIKEL" dataDxfId="36"/>
    <tableColumn id="3" name="Okvirna letna količina" dataDxfId="35"/>
    <tableColumn id="4" name="EM" dataDxfId="34"/>
    <tableColumn id="5" name="cena/EM _x000a_(brez DDV)" dataDxfId="33"/>
    <tableColumn id="6" name="cena/EM _x000a_(z DDV)" dataDxfId="32"/>
    <tableColumn id="7" name="vrednost  brez DDV_x000a_(skupaj)" dataDxfId="31">
      <calculatedColumnFormula>Tabela16[[#This Row],[Okvirna letna količina]]*Tabela16[[#This Row],[cena/EM 
(brez DDV)]]</calculatedColumnFormula>
    </tableColumn>
    <tableColumn id="8" name="Eko živilo" dataDxfId="3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ela17" displayName="Tabela17" ref="A10:H38" totalsRowShown="0" headerRowDxfId="29" dataDxfId="28">
  <autoFilter ref="A10:H38"/>
  <sortState ref="A12:H32">
    <sortCondition ref="B12"/>
  </sortState>
  <tableColumns count="8">
    <tableColumn id="1" name="Zap. št." dataDxfId="27"/>
    <tableColumn id="2" name="ARTIKEL" dataDxfId="26"/>
    <tableColumn id="3" name="Okvirna letna količina" dataDxfId="25"/>
    <tableColumn id="4" name="EM" dataDxfId="24"/>
    <tableColumn id="5" name="cena/EM _x000a_(brez DDV)" dataDxfId="23"/>
    <tableColumn id="6" name="cena/EM _x000a_(z DDV)" dataDxfId="22"/>
    <tableColumn id="7" name="vrednost  brez DDV_x000a_(skupaj)" dataDxfId="21">
      <calculatedColumnFormula>Tabela17[[#This Row],[Okvirna letna količina]]*Tabela17[[#This Row],[cena/EM 
(brez DDV)]]</calculatedColumnFormula>
    </tableColumn>
    <tableColumn id="8" name="Eko živilo" dataDxfId="20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ela18" displayName="Tabela18" ref="A10:H66" totalsRowShown="0" headerRowDxfId="19" dataDxfId="18">
  <autoFilter ref="A10:H66"/>
  <sortState ref="A12:H141">
    <sortCondition ref="B12"/>
  </sortState>
  <tableColumns count="8">
    <tableColumn id="1" name="Zap. št." dataDxfId="17">
      <calculatedColumnFormula>A10+1</calculatedColumnFormula>
    </tableColumn>
    <tableColumn id="2" name="ARTIKEL" dataDxfId="16"/>
    <tableColumn id="3" name="Okvirna letna količina" dataDxfId="15"/>
    <tableColumn id="4" name="EM" dataDxfId="14"/>
    <tableColumn id="5" name="cena/EM _x000a_(brez DDV)" dataDxfId="13"/>
    <tableColumn id="6" name="cena/EM _x000a_(z DDV)" dataDxfId="12"/>
    <tableColumn id="7" name="vrednost  brez DDV_x000a_(skupaj)" dataDxfId="11">
      <calculatedColumnFormula>Tabela18[[#This Row],[Okvirna letna količina]]*Tabela18[[#This Row],[cena/EM 
(brez DDV)]]</calculatedColumnFormula>
    </tableColumn>
    <tableColumn id="8" name="Eko živilo" dataDxfId="1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ela189" displayName="Tabela189" ref="A13:H19" totalsRowShown="0" headerRowDxfId="9" dataDxfId="8">
  <autoFilter ref="A13:H19"/>
  <sortState ref="A15:H144">
    <sortCondition ref="B12"/>
  </sortState>
  <tableColumns count="8">
    <tableColumn id="1" name="Zap. št." dataDxfId="7">
      <calculatedColumnFormula>A13+1</calculatedColumnFormula>
    </tableColumn>
    <tableColumn id="2" name="ARTIKEL" dataDxfId="6"/>
    <tableColumn id="3" name="Okvirna letna količina" dataDxfId="5"/>
    <tableColumn id="4" name="EM" dataDxfId="4"/>
    <tableColumn id="5" name="cena/EM _x000a_(brez DDV)" dataDxfId="3"/>
    <tableColumn id="6" name="cena/EM _x000a_(z DDV)" dataDxfId="2"/>
    <tableColumn id="7" name="vrednost  brez DDV_x000a_(skupaj)" dataDxfId="1">
      <calculatedColumnFormula>Tabela189[[#This Row],[Okvirna letna količina]]*Tabela189[[#This Row],[cena/EM 
(brez DDV)]]</calculatedColumnFormula>
    </tableColumn>
    <tableColumn id="8" name="Eko živil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9" workbookViewId="0">
      <selection activeCell="L25" sqref="L25"/>
    </sheetView>
  </sheetViews>
  <sheetFormatPr defaultRowHeight="15" x14ac:dyDescent="0.25"/>
  <cols>
    <col min="1" max="1" width="5" customWidth="1"/>
    <col min="2" max="2" width="29.7109375" bestFit="1" customWidth="1"/>
    <col min="3" max="3" width="13.28515625" customWidth="1"/>
    <col min="5" max="5" width="9.85546875" customWidth="1"/>
    <col min="6" max="6" width="10.5703125" customWidth="1"/>
    <col min="7" max="7" width="11.7109375" customWidth="1"/>
    <col min="8" max="8" width="9.5703125" customWidth="1"/>
  </cols>
  <sheetData>
    <row r="1" spans="1:8" ht="51.75" customHeight="1" x14ac:dyDescent="0.25">
      <c r="A1" s="1"/>
    </row>
    <row r="2" spans="1:8" ht="51.75" customHeight="1" x14ac:dyDescent="0.25">
      <c r="A2" s="1"/>
    </row>
    <row r="4" spans="1:8" ht="16.5" x14ac:dyDescent="0.3">
      <c r="A4" s="27" t="s">
        <v>0</v>
      </c>
      <c r="B4" s="27"/>
      <c r="C4" s="27"/>
      <c r="D4" s="27"/>
      <c r="E4" s="27"/>
      <c r="F4" s="27"/>
      <c r="G4" s="27"/>
      <c r="H4" s="27"/>
    </row>
    <row r="6" spans="1:8" ht="16.5" x14ac:dyDescent="0.25">
      <c r="A6" s="28" t="s">
        <v>271</v>
      </c>
      <c r="B6" s="28"/>
      <c r="C6" s="28"/>
      <c r="D6" s="28"/>
      <c r="E6" s="28"/>
      <c r="F6" s="28"/>
      <c r="G6" s="28"/>
      <c r="H6" s="28"/>
    </row>
    <row r="7" spans="1:8" ht="16.5" x14ac:dyDescent="0.25">
      <c r="A7" s="3"/>
      <c r="B7" s="4"/>
    </row>
    <row r="8" spans="1:8" ht="16.5" x14ac:dyDescent="0.3">
      <c r="A8" s="29" t="s">
        <v>27</v>
      </c>
      <c r="B8" s="29"/>
      <c r="C8" s="29"/>
      <c r="D8" s="29"/>
      <c r="E8" s="29"/>
      <c r="F8" s="29"/>
      <c r="G8" s="29"/>
      <c r="H8" s="29"/>
    </row>
    <row r="10" spans="1:8" ht="49.5" x14ac:dyDescent="0.25">
      <c r="A10" s="7" t="s">
        <v>1</v>
      </c>
      <c r="B10" s="8" t="s">
        <v>2</v>
      </c>
      <c r="C10" s="7" t="s">
        <v>6</v>
      </c>
      <c r="D10" s="7" t="s">
        <v>3</v>
      </c>
      <c r="E10" s="7" t="s">
        <v>7</v>
      </c>
      <c r="F10" s="7" t="s">
        <v>8</v>
      </c>
      <c r="G10" s="7" t="s">
        <v>10</v>
      </c>
      <c r="H10" s="7" t="s">
        <v>4</v>
      </c>
    </row>
    <row r="11" spans="1:8" ht="16.5" x14ac:dyDescent="0.25">
      <c r="A11" s="5">
        <v>1</v>
      </c>
      <c r="B11" s="23" t="s">
        <v>11</v>
      </c>
      <c r="C11" s="26">
        <f>12.66+4.4+1.5+3+4.5+4.2+3+4.1+4.5+4.25+4+5+3+4+4+5.2+4.25+3.6+2.2+2+1.5+2.5+5+4.5+5.28+4.5+5.7+4.58+4.35+2.1+4.45+5.2+5.43+4+4.5</f>
        <v>146.95000000000002</v>
      </c>
      <c r="D11" s="9" t="s">
        <v>5</v>
      </c>
      <c r="E11" s="10"/>
      <c r="F11" s="10"/>
      <c r="G11" s="11">
        <f>Tabela111[[#This Row],[Okvirna letna količina]]*Tabela111[[#This Row],[cena/EM 
(brez DDV)]]</f>
        <v>0</v>
      </c>
      <c r="H11" s="9"/>
    </row>
    <row r="12" spans="1:8" ht="16.5" x14ac:dyDescent="0.25">
      <c r="A12" s="5">
        <v>2</v>
      </c>
      <c r="B12" s="23" t="s">
        <v>12</v>
      </c>
      <c r="C12" s="26">
        <f>1.63+11.5+3.5+1+4.9+3.75+3+5.3+3.5+3.65+4.3+3.6+5.65+3.6+2.2+1.2+1.5+2.2+4+3.7+4.68+4.3+6.4+4.4</f>
        <v>93.460000000000022</v>
      </c>
      <c r="D12" s="5" t="s">
        <v>5</v>
      </c>
      <c r="E12" s="6"/>
      <c r="F12" s="6"/>
      <c r="G12" s="6">
        <f>Tabela111[[#This Row],[Okvirna letna količina]]*Tabela111[[#This Row],[cena/EM 
(brez DDV)]]</f>
        <v>0</v>
      </c>
      <c r="H12" s="5"/>
    </row>
    <row r="13" spans="1:8" ht="16.5" x14ac:dyDescent="0.25">
      <c r="A13" s="5">
        <v>3</v>
      </c>
      <c r="B13" s="23" t="s">
        <v>13</v>
      </c>
      <c r="C13" s="26">
        <f>1.93+1.45+1.4+2.1+1.5+2.63+2+2.56+2.1+1+1+0.96+1.3+1+1.38+2+2.7+2.5+2+2.5+2.55</f>
        <v>38.559999999999995</v>
      </c>
      <c r="D13" s="5" t="s">
        <v>5</v>
      </c>
      <c r="E13" s="6"/>
      <c r="F13" s="6"/>
      <c r="G13" s="6">
        <f>Tabela111[[#This Row],[Okvirna letna količina]]*Tabela111[[#This Row],[cena/EM 
(brez DDV)]]</f>
        <v>0</v>
      </c>
      <c r="H13" s="5"/>
    </row>
    <row r="14" spans="1:8" ht="16.5" x14ac:dyDescent="0.25">
      <c r="A14" s="5">
        <v>4</v>
      </c>
      <c r="B14" s="23" t="s">
        <v>14</v>
      </c>
      <c r="C14" s="26">
        <f>2.2+13.7+6+4+1.6+5+7.2+1.3+7.4+3.5+7.7+5.5+5.2+7.4+3.6+7.5</f>
        <v>88.8</v>
      </c>
      <c r="D14" s="9" t="s">
        <v>5</v>
      </c>
      <c r="E14" s="10"/>
      <c r="F14" s="10"/>
      <c r="G14" s="11">
        <f>Tabela111[[#This Row],[Okvirna letna količina]]*Tabela111[[#This Row],[cena/EM 
(brez DDV)]]</f>
        <v>0</v>
      </c>
      <c r="H14" s="9"/>
    </row>
    <row r="15" spans="1:8" ht="16.5" x14ac:dyDescent="0.25">
      <c r="A15" s="9">
        <v>5</v>
      </c>
      <c r="B15" s="23" t="s">
        <v>15</v>
      </c>
      <c r="C15" s="26">
        <f>7.1+2.83+6+5.3+5.3+2.4+6.1+2.15+0.6+5.8+6.65+3+3+2.5+2.2+2+1.3+2.2+4.2+5+5.6+3.25+5.5+7.35+6.2+4.3+5.5+4.8+5.1+5.2</f>
        <v>128.42999999999998</v>
      </c>
      <c r="D15" s="9" t="s">
        <v>5</v>
      </c>
      <c r="E15" s="10"/>
      <c r="F15" s="10"/>
      <c r="G15" s="11">
        <f>Tabela111[[#This Row],[Okvirna letna količina]]*Tabela111[[#This Row],[cena/EM 
(brez DDV)]]</f>
        <v>0</v>
      </c>
      <c r="H15" s="9"/>
    </row>
    <row r="16" spans="1:8" ht="16.5" x14ac:dyDescent="0.25">
      <c r="A16" s="5">
        <v>6</v>
      </c>
      <c r="B16" s="23" t="s">
        <v>16</v>
      </c>
      <c r="C16" s="26">
        <f>5.3+3.65+4.45</f>
        <v>13.399999999999999</v>
      </c>
      <c r="D16" s="9" t="s">
        <v>5</v>
      </c>
      <c r="E16" s="10"/>
      <c r="F16" s="10"/>
      <c r="G16" s="11">
        <f>Tabela111[[#This Row],[Okvirna letna količina]]*Tabela111[[#This Row],[cena/EM 
(brez DDV)]]</f>
        <v>0</v>
      </c>
      <c r="H16" s="9"/>
    </row>
    <row r="17" spans="1:8" ht="16.5" x14ac:dyDescent="0.25">
      <c r="A17" s="5">
        <v>7</v>
      </c>
      <c r="B17" s="23" t="s">
        <v>17</v>
      </c>
      <c r="C17" s="26">
        <f>2+2+2.1+2+2+2+2.1+2+2+2+2.1+2+1.1+2.2+2+2.2</f>
        <v>31.8</v>
      </c>
      <c r="D17" s="5" t="s">
        <v>5</v>
      </c>
      <c r="E17" s="6"/>
      <c r="F17" s="6"/>
      <c r="G17" s="6">
        <f>Tabela111[[#This Row],[Okvirna letna količina]]*Tabela111[[#This Row],[cena/EM 
(brez DDV)]]</f>
        <v>0</v>
      </c>
      <c r="H17" s="5"/>
    </row>
    <row r="18" spans="1:8" ht="16.5" x14ac:dyDescent="0.25">
      <c r="A18" s="5">
        <v>8</v>
      </c>
      <c r="B18" s="23" t="s">
        <v>18</v>
      </c>
      <c r="C18" s="26">
        <f>1.3+10.5+10.8+1.7+1.45+10.5+10.7+1.9+2+10.8+2.86+10.8+4.1+1.9+1.3+0.9+1.5+6.4+10.9+1.7+1.5+10.7+8.9</f>
        <v>125.11000000000003</v>
      </c>
      <c r="D18" s="5" t="s">
        <v>5</v>
      </c>
      <c r="E18" s="6"/>
      <c r="F18" s="6"/>
      <c r="G18" s="6">
        <f>Tabela111[[#This Row],[Okvirna letna količina]]*Tabela111[[#This Row],[cena/EM 
(brez DDV)]]</f>
        <v>0</v>
      </c>
      <c r="H18" s="5"/>
    </row>
    <row r="19" spans="1:8" ht="16.5" x14ac:dyDescent="0.25">
      <c r="A19" s="5">
        <v>9</v>
      </c>
      <c r="B19" s="23" t="s">
        <v>19</v>
      </c>
      <c r="C19" s="26">
        <f>3.5+5.79+3.2+5+3.1+5.4+5+5.4+5.75+3.7+5.25+5.3</f>
        <v>56.39</v>
      </c>
      <c r="D19" s="9" t="s">
        <v>5</v>
      </c>
      <c r="E19" s="10"/>
      <c r="F19" s="10"/>
      <c r="G19" s="11">
        <f>Tabela111[[#This Row],[Okvirna letna količina]]*Tabela111[[#This Row],[cena/EM 
(brez DDV)]]</f>
        <v>0</v>
      </c>
      <c r="H19" s="9"/>
    </row>
    <row r="20" spans="1:8" ht="16.5" x14ac:dyDescent="0.25">
      <c r="A20" s="9">
        <v>10</v>
      </c>
      <c r="B20" s="23" t="s">
        <v>20</v>
      </c>
      <c r="C20" s="26">
        <f>2.9+1.8+3.25+2.3+0.95+1.638</f>
        <v>12.837999999999999</v>
      </c>
      <c r="D20" s="9" t="s">
        <v>5</v>
      </c>
      <c r="E20" s="10"/>
      <c r="F20" s="10"/>
      <c r="G20" s="11">
        <f>Tabela111[[#This Row],[Okvirna letna količina]]*Tabela111[[#This Row],[cena/EM 
(brez DDV)]]</f>
        <v>0</v>
      </c>
      <c r="H20" s="9"/>
    </row>
    <row r="21" spans="1:8" ht="16.5" x14ac:dyDescent="0.25">
      <c r="A21" s="5">
        <v>11</v>
      </c>
      <c r="B21" s="23" t="s">
        <v>21</v>
      </c>
      <c r="C21" s="26">
        <f>1+1.25+1.25+1.1+1.2+1.3+1.3+1.5+0.55+1.3+2.42+1.7+1+1.5</f>
        <v>18.37</v>
      </c>
      <c r="D21" s="9" t="s">
        <v>5</v>
      </c>
      <c r="E21" s="10"/>
      <c r="F21" s="10"/>
      <c r="G21" s="11">
        <f>Tabela111[[#This Row],[Okvirna letna količina]]*Tabela111[[#This Row],[cena/EM 
(brez DDV)]]</f>
        <v>0</v>
      </c>
      <c r="H21" s="9"/>
    </row>
    <row r="22" spans="1:8" ht="16.5" x14ac:dyDescent="0.25">
      <c r="A22" s="9">
        <v>12</v>
      </c>
      <c r="B22" s="23" t="s">
        <v>22</v>
      </c>
      <c r="C22" s="26">
        <f>3.3+14.5+6.6+4.8+12.4</f>
        <v>41.6</v>
      </c>
      <c r="D22" s="9" t="s">
        <v>5</v>
      </c>
      <c r="E22" s="10"/>
      <c r="F22" s="10"/>
      <c r="G22" s="11">
        <f>Tabela111[[#This Row],[Okvirna letna količina]]*Tabela111[[#This Row],[cena/EM 
(brez DDV)]]</f>
        <v>0</v>
      </c>
      <c r="H22" s="9"/>
    </row>
    <row r="23" spans="1:8" ht="16.5" x14ac:dyDescent="0.25">
      <c r="A23" s="5">
        <v>13</v>
      </c>
      <c r="B23" s="23" t="s">
        <v>23</v>
      </c>
      <c r="C23" s="26">
        <f>1+1+1+2+2+2+2+2</f>
        <v>13</v>
      </c>
      <c r="D23" s="5" t="s">
        <v>5</v>
      </c>
      <c r="E23" s="6"/>
      <c r="F23" s="6"/>
      <c r="G23" s="6">
        <f>Tabela111[[#This Row],[Okvirna letna količina]]*Tabela111[[#This Row],[cena/EM 
(brez DDV)]]</f>
        <v>0</v>
      </c>
      <c r="H23" s="5"/>
    </row>
    <row r="24" spans="1:8" ht="16.5" x14ac:dyDescent="0.25">
      <c r="A24" s="5">
        <v>14</v>
      </c>
      <c r="B24" s="23" t="s">
        <v>24</v>
      </c>
      <c r="C24" s="26">
        <f>3.6+3.6+3.5+6.2+3.3+3.6+3.58+1.65+2+3.6+3.6</f>
        <v>38.230000000000004</v>
      </c>
      <c r="D24" s="5" t="s">
        <v>5</v>
      </c>
      <c r="E24" s="6"/>
      <c r="F24" s="6"/>
      <c r="G24" s="6">
        <f>Tabela111[[#This Row],[Okvirna letna količina]]*Tabela111[[#This Row],[cena/EM 
(brez DDV)]]</f>
        <v>0</v>
      </c>
      <c r="H24" s="5"/>
    </row>
    <row r="25" spans="1:8" ht="16.5" x14ac:dyDescent="0.25">
      <c r="A25" s="5">
        <v>15</v>
      </c>
      <c r="B25" s="23" t="s">
        <v>25</v>
      </c>
      <c r="C25" s="26">
        <v>3.8</v>
      </c>
      <c r="D25" s="9" t="s">
        <v>5</v>
      </c>
      <c r="E25" s="10"/>
      <c r="F25" s="10"/>
      <c r="G25" s="11">
        <f>Tabela111[[#This Row],[Okvirna letna količina]]*Tabela111[[#This Row],[cena/EM 
(brez DDV)]]</f>
        <v>0</v>
      </c>
      <c r="H25" s="9"/>
    </row>
    <row r="26" spans="1:8" ht="16.5" x14ac:dyDescent="0.25">
      <c r="A26" s="5">
        <v>16</v>
      </c>
      <c r="B26" s="23" t="s">
        <v>26</v>
      </c>
      <c r="C26" s="26">
        <f>1.5+4.77</f>
        <v>6.27</v>
      </c>
      <c r="D26" s="5" t="s">
        <v>5</v>
      </c>
      <c r="E26" s="6"/>
      <c r="F26" s="6"/>
      <c r="G26" s="6">
        <f>Tabela111[[#This Row],[Okvirna letna količina]]*Tabela111[[#This Row],[cena/EM 
(brez DDV)]]</f>
        <v>0</v>
      </c>
      <c r="H26" s="5"/>
    </row>
    <row r="27" spans="1:8" ht="16.5" x14ac:dyDescent="0.25">
      <c r="A27" s="9">
        <v>17</v>
      </c>
      <c r="B27" s="23" t="s">
        <v>28</v>
      </c>
      <c r="C27" s="26">
        <v>450</v>
      </c>
      <c r="D27" s="9" t="s">
        <v>9</v>
      </c>
      <c r="E27" s="10"/>
      <c r="F27" s="10"/>
      <c r="G27" s="11">
        <f>Tabela111[[#This Row],[Okvirna letna količina]]*Tabela111[[#This Row],[cena/EM 
(brez DDV)]]</f>
        <v>0</v>
      </c>
      <c r="H27" s="9"/>
    </row>
    <row r="28" spans="1:8" ht="16.5" x14ac:dyDescent="0.25">
      <c r="A28" s="9">
        <v>18</v>
      </c>
      <c r="B28" s="23" t="s">
        <v>29</v>
      </c>
      <c r="C28" s="26">
        <v>48.61</v>
      </c>
      <c r="D28" s="9" t="s">
        <v>5</v>
      </c>
      <c r="E28" s="10"/>
      <c r="F28" s="10"/>
      <c r="G28" s="11">
        <f>Tabela111[[#This Row],[Okvirna letna količina]]*Tabela111[[#This Row],[cena/EM 
(brez DDV)]]</f>
        <v>0</v>
      </c>
      <c r="H28" s="9"/>
    </row>
    <row r="29" spans="1:8" ht="16.5" x14ac:dyDescent="0.25">
      <c r="A29" s="9">
        <f t="shared" ref="A29:A37" si="0">A28+1</f>
        <v>19</v>
      </c>
      <c r="B29" s="23" t="s">
        <v>30</v>
      </c>
      <c r="C29" s="26">
        <v>19</v>
      </c>
      <c r="D29" s="9" t="s">
        <v>5</v>
      </c>
      <c r="E29" s="10"/>
      <c r="F29" s="10"/>
      <c r="G29" s="11">
        <f>Tabela111[[#This Row],[Okvirna letna količina]]*Tabela111[[#This Row],[cena/EM 
(brez DDV)]]</f>
        <v>0</v>
      </c>
      <c r="H29" s="9"/>
    </row>
    <row r="30" spans="1:8" ht="16.5" x14ac:dyDescent="0.25">
      <c r="A30" s="9">
        <f t="shared" si="0"/>
        <v>20</v>
      </c>
      <c r="B30" s="23" t="s">
        <v>31</v>
      </c>
      <c r="C30" s="26">
        <v>36.49</v>
      </c>
      <c r="D30" s="9" t="s">
        <v>5</v>
      </c>
      <c r="E30" s="10"/>
      <c r="F30" s="10"/>
      <c r="G30" s="11">
        <f>Tabela111[[#This Row],[Okvirna letna količina]]*Tabela111[[#This Row],[cena/EM 
(brez DDV)]]</f>
        <v>0</v>
      </c>
      <c r="H30" s="9"/>
    </row>
    <row r="31" spans="1:8" ht="16.5" x14ac:dyDescent="0.25">
      <c r="A31" s="9">
        <f t="shared" si="0"/>
        <v>21</v>
      </c>
      <c r="B31" s="23" t="s">
        <v>32</v>
      </c>
      <c r="C31" s="26">
        <v>120</v>
      </c>
      <c r="D31" s="9" t="s">
        <v>39</v>
      </c>
      <c r="E31" s="10"/>
      <c r="F31" s="10"/>
      <c r="G31" s="11">
        <f>Tabela111[[#This Row],[Okvirna letna količina]]*Tabela111[[#This Row],[cena/EM 
(brez DDV)]]</f>
        <v>0</v>
      </c>
      <c r="H31" s="9"/>
    </row>
    <row r="32" spans="1:8" ht="16.5" x14ac:dyDescent="0.25">
      <c r="A32" s="9">
        <f t="shared" si="0"/>
        <v>22</v>
      </c>
      <c r="B32" s="23" t="s">
        <v>33</v>
      </c>
      <c r="C32" s="26">
        <v>31.04</v>
      </c>
      <c r="D32" s="9" t="s">
        <v>5</v>
      </c>
      <c r="E32" s="10"/>
      <c r="F32" s="10"/>
      <c r="G32" s="11">
        <f>Tabela111[[#This Row],[Okvirna letna količina]]*Tabela111[[#This Row],[cena/EM 
(brez DDV)]]</f>
        <v>0</v>
      </c>
      <c r="H32" s="9"/>
    </row>
    <row r="33" spans="1:8" ht="16.5" x14ac:dyDescent="0.25">
      <c r="A33" s="9">
        <f t="shared" si="0"/>
        <v>23</v>
      </c>
      <c r="B33" s="23" t="s">
        <v>34</v>
      </c>
      <c r="C33" s="26">
        <v>31.03</v>
      </c>
      <c r="D33" s="9" t="s">
        <v>5</v>
      </c>
      <c r="E33" s="10"/>
      <c r="F33" s="10"/>
      <c r="G33" s="11">
        <f>Tabela111[[#This Row],[Okvirna letna količina]]*Tabela111[[#This Row],[cena/EM 
(brez DDV)]]</f>
        <v>0</v>
      </c>
      <c r="H33" s="9"/>
    </row>
    <row r="34" spans="1:8" ht="16.5" x14ac:dyDescent="0.25">
      <c r="A34" s="9">
        <f t="shared" si="0"/>
        <v>24</v>
      </c>
      <c r="B34" s="23" t="s">
        <v>35</v>
      </c>
      <c r="C34" s="26">
        <v>18.03</v>
      </c>
      <c r="D34" s="9" t="s">
        <v>5</v>
      </c>
      <c r="E34" s="10"/>
      <c r="F34" s="10"/>
      <c r="G34" s="11">
        <f>Tabela111[[#This Row],[Okvirna letna količina]]*Tabela111[[#This Row],[cena/EM 
(brez DDV)]]</f>
        <v>0</v>
      </c>
      <c r="H34" s="9"/>
    </row>
    <row r="35" spans="1:8" ht="16.5" x14ac:dyDescent="0.25">
      <c r="A35" s="9">
        <f t="shared" si="0"/>
        <v>25</v>
      </c>
      <c r="B35" s="23" t="s">
        <v>36</v>
      </c>
      <c r="C35" s="26">
        <v>7.02</v>
      </c>
      <c r="D35" s="9" t="s">
        <v>5</v>
      </c>
      <c r="E35" s="10"/>
      <c r="F35" s="10"/>
      <c r="G35" s="11">
        <f>Tabela111[[#This Row],[Okvirna letna količina]]*Tabela111[[#This Row],[cena/EM 
(brez DDV)]]</f>
        <v>0</v>
      </c>
      <c r="H35" s="9"/>
    </row>
    <row r="36" spans="1:8" ht="16.5" x14ac:dyDescent="0.25">
      <c r="A36" s="9">
        <f t="shared" si="0"/>
        <v>26</v>
      </c>
      <c r="B36" s="23" t="s">
        <v>37</v>
      </c>
      <c r="C36" s="26">
        <v>120</v>
      </c>
      <c r="D36" s="9" t="s">
        <v>39</v>
      </c>
      <c r="E36" s="10"/>
      <c r="F36" s="10"/>
      <c r="G36" s="11">
        <f>Tabela111[[#This Row],[Okvirna letna količina]]*Tabela111[[#This Row],[cena/EM 
(brez DDV)]]</f>
        <v>0</v>
      </c>
      <c r="H36" s="9"/>
    </row>
    <row r="37" spans="1:8" ht="16.5" x14ac:dyDescent="0.25">
      <c r="A37" s="9">
        <f t="shared" si="0"/>
        <v>27</v>
      </c>
      <c r="B37" s="23" t="s">
        <v>38</v>
      </c>
      <c r="C37" s="26">
        <v>5.08</v>
      </c>
      <c r="D37" s="9" t="s">
        <v>5</v>
      </c>
      <c r="E37" s="10"/>
      <c r="F37" s="10"/>
      <c r="G37" s="11">
        <f>Tabela111[[#This Row],[Okvirna letna količina]]*Tabela111[[#This Row],[cena/EM 
(brez DDV)]]</f>
        <v>0</v>
      </c>
      <c r="H37" s="9"/>
    </row>
  </sheetData>
  <mergeCells count="3">
    <mergeCell ref="A4:H4"/>
    <mergeCell ref="A6:H6"/>
    <mergeCell ref="A8:H8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G19" sqref="G19"/>
    </sheetView>
  </sheetViews>
  <sheetFormatPr defaultRowHeight="15" x14ac:dyDescent="0.25"/>
  <cols>
    <col min="1" max="1" width="5" customWidth="1"/>
    <col min="2" max="2" width="29.7109375" bestFit="1" customWidth="1"/>
    <col min="3" max="3" width="13.28515625" customWidth="1"/>
    <col min="5" max="5" width="16.85546875" customWidth="1"/>
    <col min="6" max="6" width="13.42578125" customWidth="1"/>
    <col min="7" max="7" width="10.5703125" customWidth="1"/>
    <col min="8" max="8" width="11.42578125" customWidth="1"/>
  </cols>
  <sheetData>
    <row r="1" spans="1:8" ht="51.75" customHeight="1" x14ac:dyDescent="0.25">
      <c r="A1" s="1"/>
    </row>
    <row r="2" spans="1:8" ht="16.5" x14ac:dyDescent="0.25">
      <c r="A2" s="2"/>
    </row>
    <row r="3" spans="1:8" ht="16.5" x14ac:dyDescent="0.25">
      <c r="A3" s="2"/>
    </row>
    <row r="4" spans="1:8" ht="16.5" x14ac:dyDescent="0.25">
      <c r="A4" s="2"/>
    </row>
    <row r="6" spans="1:8" ht="16.5" x14ac:dyDescent="0.3">
      <c r="A6" s="27" t="s">
        <v>0</v>
      </c>
      <c r="B6" s="27"/>
      <c r="C6" s="27"/>
      <c r="D6" s="27"/>
      <c r="E6" s="27"/>
      <c r="F6" s="27"/>
      <c r="G6" s="27"/>
      <c r="H6" s="27"/>
    </row>
    <row r="8" spans="1:8" ht="16.5" x14ac:dyDescent="0.25">
      <c r="A8" s="28"/>
      <c r="B8" s="28"/>
      <c r="C8" s="28"/>
      <c r="D8" s="28"/>
      <c r="E8" s="28"/>
      <c r="F8" s="28"/>
      <c r="G8" s="28"/>
      <c r="H8" s="28"/>
    </row>
    <row r="9" spans="1:8" ht="16.5" x14ac:dyDescent="0.25">
      <c r="A9" s="28" t="s">
        <v>271</v>
      </c>
      <c r="B9" s="28"/>
      <c r="C9" s="28"/>
      <c r="D9" s="28"/>
      <c r="E9" s="28"/>
      <c r="F9" s="28"/>
      <c r="G9" s="28"/>
      <c r="H9" s="28"/>
    </row>
    <row r="10" spans="1:8" ht="16.5" x14ac:dyDescent="0.25">
      <c r="A10" s="3"/>
      <c r="B10" s="4"/>
    </row>
    <row r="11" spans="1:8" ht="16.5" x14ac:dyDescent="0.3">
      <c r="A11" s="29" t="s">
        <v>80</v>
      </c>
      <c r="B11" s="29"/>
      <c r="C11" s="29"/>
      <c r="D11" s="29"/>
      <c r="E11" s="29"/>
      <c r="F11" s="29"/>
      <c r="G11" s="29"/>
      <c r="H11" s="29"/>
    </row>
    <row r="13" spans="1:8" ht="49.5" x14ac:dyDescent="0.25">
      <c r="A13" s="7" t="s">
        <v>1</v>
      </c>
      <c r="B13" s="8" t="s">
        <v>2</v>
      </c>
      <c r="C13" s="7" t="s">
        <v>6</v>
      </c>
      <c r="D13" s="7" t="s">
        <v>3</v>
      </c>
      <c r="E13" s="7" t="s">
        <v>7</v>
      </c>
      <c r="F13" s="7" t="s">
        <v>8</v>
      </c>
      <c r="G13" s="7" t="s">
        <v>10</v>
      </c>
      <c r="H13" s="7" t="s">
        <v>4</v>
      </c>
    </row>
    <row r="14" spans="1:8" ht="16.5" x14ac:dyDescent="0.25">
      <c r="A14" s="5">
        <v>1</v>
      </c>
      <c r="B14" s="23" t="s">
        <v>40</v>
      </c>
      <c r="C14" s="23">
        <v>318</v>
      </c>
      <c r="D14" s="5" t="s">
        <v>39</v>
      </c>
      <c r="E14" s="6"/>
      <c r="F14" s="6"/>
      <c r="G14" s="6">
        <f>Tabela13[[#This Row],[Okvirna letna količina]]*Tabela13[[#This Row],[cena/EM 
(brez DDV)]]</f>
        <v>0</v>
      </c>
      <c r="H14" s="5"/>
    </row>
    <row r="15" spans="1:8" ht="16.5" x14ac:dyDescent="0.25">
      <c r="A15" s="5">
        <f>A14+1</f>
        <v>2</v>
      </c>
      <c r="B15" s="23" t="s">
        <v>41</v>
      </c>
      <c r="C15" s="23">
        <v>325</v>
      </c>
      <c r="D15" s="5" t="s">
        <v>39</v>
      </c>
      <c r="E15" s="6"/>
      <c r="F15" s="6"/>
      <c r="G15" s="6">
        <f>Tabela13[[#This Row],[Okvirna letna količina]]*Tabela13[[#This Row],[cena/EM 
(brez DDV)]]</f>
        <v>0</v>
      </c>
      <c r="H15" s="5"/>
    </row>
    <row r="16" spans="1:8" ht="16.5" x14ac:dyDescent="0.25">
      <c r="A16" s="5">
        <f>A15+1</f>
        <v>3</v>
      </c>
      <c r="B16" s="23" t="s">
        <v>42</v>
      </c>
      <c r="C16" s="23">
        <v>127</v>
      </c>
      <c r="D16" s="5" t="s">
        <v>39</v>
      </c>
      <c r="E16" s="6"/>
      <c r="F16" s="6"/>
      <c r="G16" s="6">
        <f>Tabela13[[#This Row],[Okvirna letna količina]]*Tabela13[[#This Row],[cena/EM 
(brez DDV)]]</f>
        <v>0</v>
      </c>
      <c r="H16" s="5"/>
    </row>
    <row r="17" spans="1:8" ht="16.5" x14ac:dyDescent="0.25">
      <c r="A17" s="5">
        <v>4</v>
      </c>
      <c r="B17" s="23" t="s">
        <v>43</v>
      </c>
      <c r="C17" s="23">
        <v>1550</v>
      </c>
      <c r="D17" s="5" t="s">
        <v>39</v>
      </c>
      <c r="E17" s="6"/>
      <c r="F17" s="6"/>
      <c r="G17" s="6">
        <f>Tabela13[[#This Row],[Okvirna letna količina]]*Tabela13[[#This Row],[cena/EM 
(brez DDV)]]</f>
        <v>0</v>
      </c>
      <c r="H17" s="5"/>
    </row>
    <row r="18" spans="1:8" ht="16.5" x14ac:dyDescent="0.25">
      <c r="A18" s="9">
        <v>5</v>
      </c>
      <c r="B18" s="23" t="s">
        <v>44</v>
      </c>
      <c r="C18" s="23">
        <v>1480</v>
      </c>
      <c r="D18" s="5" t="s">
        <v>39</v>
      </c>
      <c r="E18" s="10"/>
      <c r="F18" s="10"/>
      <c r="G18" s="11">
        <f>Tabela13[[#This Row],[Okvirna letna količina]]*Tabela13[[#This Row],[cena/EM 
(brez DDV)]]</f>
        <v>0</v>
      </c>
      <c r="H18" s="9"/>
    </row>
    <row r="19" spans="1:8" ht="16.5" x14ac:dyDescent="0.25">
      <c r="A19" s="5">
        <v>6</v>
      </c>
      <c r="B19" s="23" t="s">
        <v>45</v>
      </c>
      <c r="C19" s="23">
        <v>90</v>
      </c>
      <c r="D19" s="5" t="s">
        <v>39</v>
      </c>
      <c r="E19" s="6"/>
      <c r="F19" s="6"/>
      <c r="G19" s="6">
        <f>Tabela13[[#This Row],[Okvirna letna količina]]*Tabela13[[#This Row],[cena/EM 
(brez DDV)]]</f>
        <v>0</v>
      </c>
      <c r="H19" s="5"/>
    </row>
    <row r="20" spans="1:8" ht="16.5" x14ac:dyDescent="0.25">
      <c r="A20" s="5">
        <f t="shared" ref="A20:A28" si="0">A19+1</f>
        <v>7</v>
      </c>
      <c r="B20" s="23" t="s">
        <v>46</v>
      </c>
      <c r="C20" s="23">
        <v>735</v>
      </c>
      <c r="D20" s="5" t="s">
        <v>39</v>
      </c>
      <c r="E20" s="6"/>
      <c r="F20" s="6"/>
      <c r="G20" s="6">
        <f>Tabela13[[#This Row],[Okvirna letna količina]]*Tabela13[[#This Row],[cena/EM 
(brez DDV)]]</f>
        <v>0</v>
      </c>
      <c r="H20" s="5"/>
    </row>
    <row r="21" spans="1:8" ht="16.5" x14ac:dyDescent="0.25">
      <c r="A21" s="5">
        <f t="shared" si="0"/>
        <v>8</v>
      </c>
      <c r="B21" s="23" t="s">
        <v>47</v>
      </c>
      <c r="C21" s="23">
        <v>150</v>
      </c>
      <c r="D21" s="5" t="s">
        <v>39</v>
      </c>
      <c r="E21" s="6"/>
      <c r="F21" s="6"/>
      <c r="G21" s="6">
        <f>Tabela13[[#This Row],[Okvirna letna količina]]*Tabela13[[#This Row],[cena/EM 
(brez DDV)]]</f>
        <v>0</v>
      </c>
      <c r="H21" s="5"/>
    </row>
    <row r="22" spans="1:8" ht="16.5" x14ac:dyDescent="0.25">
      <c r="A22" s="5">
        <f t="shared" si="0"/>
        <v>9</v>
      </c>
      <c r="B22" s="23" t="s">
        <v>48</v>
      </c>
      <c r="C22" s="23">
        <v>205</v>
      </c>
      <c r="D22" s="5" t="s">
        <v>39</v>
      </c>
      <c r="E22" s="6"/>
      <c r="F22" s="6"/>
      <c r="G22" s="6">
        <f>Tabela13[[#This Row],[Okvirna letna količina]]*Tabela13[[#This Row],[cena/EM 
(brez DDV)]]</f>
        <v>0</v>
      </c>
      <c r="H22" s="5"/>
    </row>
    <row r="23" spans="1:8" ht="16.5" x14ac:dyDescent="0.25">
      <c r="A23" s="5">
        <f t="shared" si="0"/>
        <v>10</v>
      </c>
      <c r="B23" s="23" t="s">
        <v>49</v>
      </c>
      <c r="C23" s="23">
        <v>38</v>
      </c>
      <c r="D23" s="5" t="s">
        <v>39</v>
      </c>
      <c r="E23" s="6"/>
      <c r="F23" s="6"/>
      <c r="G23" s="6">
        <f>Tabela13[[#This Row],[Okvirna letna količina]]*Tabela13[[#This Row],[cena/EM 
(brez DDV)]]</f>
        <v>0</v>
      </c>
      <c r="H23" s="5"/>
    </row>
    <row r="24" spans="1:8" ht="16.5" x14ac:dyDescent="0.25">
      <c r="A24" s="9">
        <f t="shared" si="0"/>
        <v>11</v>
      </c>
      <c r="B24" s="23" t="s">
        <v>50</v>
      </c>
      <c r="C24" s="23">
        <v>300</v>
      </c>
      <c r="D24" s="5" t="s">
        <v>39</v>
      </c>
      <c r="E24" s="10"/>
      <c r="F24" s="10"/>
      <c r="G24" s="11">
        <f>Tabela13[[#This Row],[Okvirna letna količina]]*Tabela13[[#This Row],[cena/EM 
(brez DDV)]]</f>
        <v>0</v>
      </c>
      <c r="H24" s="9"/>
    </row>
    <row r="25" spans="1:8" ht="16.5" x14ac:dyDescent="0.25">
      <c r="A25" s="5">
        <f t="shared" si="0"/>
        <v>12</v>
      </c>
      <c r="B25" s="23" t="s">
        <v>51</v>
      </c>
      <c r="C25" s="23">
        <v>21</v>
      </c>
      <c r="D25" s="5" t="s">
        <v>39</v>
      </c>
      <c r="E25" s="6"/>
      <c r="F25" s="6"/>
      <c r="G25" s="6">
        <f>Tabela13[[#This Row],[Okvirna letna količina]]*Tabela13[[#This Row],[cena/EM 
(brez DDV)]]</f>
        <v>0</v>
      </c>
      <c r="H25" s="5"/>
    </row>
    <row r="26" spans="1:8" ht="16.5" x14ac:dyDescent="0.25">
      <c r="A26" s="5">
        <f t="shared" si="0"/>
        <v>13</v>
      </c>
      <c r="B26" s="23" t="s">
        <v>52</v>
      </c>
      <c r="C26" s="23">
        <v>63</v>
      </c>
      <c r="D26" s="5" t="s">
        <v>39</v>
      </c>
      <c r="E26" s="6"/>
      <c r="F26" s="6"/>
      <c r="G26" s="6">
        <f>Tabela13[[#This Row],[Okvirna letna količina]]*Tabela13[[#This Row],[cena/EM 
(brez DDV)]]</f>
        <v>0</v>
      </c>
      <c r="H26" s="5"/>
    </row>
    <row r="27" spans="1:8" ht="16.5" x14ac:dyDescent="0.25">
      <c r="A27" s="5">
        <f t="shared" si="0"/>
        <v>14</v>
      </c>
      <c r="B27" s="23" t="s">
        <v>53</v>
      </c>
      <c r="C27" s="23">
        <v>330</v>
      </c>
      <c r="D27" s="5" t="s">
        <v>39</v>
      </c>
      <c r="E27" s="6"/>
      <c r="F27" s="6"/>
      <c r="G27" s="6">
        <f>Tabela13[[#This Row],[Okvirna letna količina]]*Tabela13[[#This Row],[cena/EM 
(brez DDV)]]</f>
        <v>0</v>
      </c>
      <c r="H27" s="5"/>
    </row>
    <row r="28" spans="1:8" ht="16.5" x14ac:dyDescent="0.25">
      <c r="A28" s="5">
        <f t="shared" si="0"/>
        <v>15</v>
      </c>
      <c r="B28" s="23" t="s">
        <v>54</v>
      </c>
      <c r="C28" s="23">
        <v>344</v>
      </c>
      <c r="D28" s="5" t="s">
        <v>39</v>
      </c>
      <c r="E28" s="6"/>
      <c r="F28" s="6"/>
      <c r="G28" s="6">
        <f>Tabela13[[#This Row],[Okvirna letna količina]]*Tabela13[[#This Row],[cena/EM 
(brez DDV)]]</f>
        <v>0</v>
      </c>
      <c r="H28" s="5"/>
    </row>
    <row r="29" spans="1:8" ht="16.5" x14ac:dyDescent="0.25">
      <c r="A29" s="5">
        <v>16</v>
      </c>
      <c r="B29" s="23" t="s">
        <v>55</v>
      </c>
      <c r="C29" s="23">
        <v>51</v>
      </c>
      <c r="D29" s="5" t="s">
        <v>39</v>
      </c>
      <c r="E29" s="6"/>
      <c r="F29" s="6"/>
      <c r="G29" s="6">
        <f>Tabela13[[#This Row],[Okvirna letna količina]]*Tabela13[[#This Row],[cena/EM 
(brez DDV)]]</f>
        <v>0</v>
      </c>
      <c r="H29" s="5"/>
    </row>
    <row r="30" spans="1:8" ht="16.5" x14ac:dyDescent="0.25">
      <c r="A30" s="5">
        <f t="shared" ref="A30:A36" si="1">A29+1</f>
        <v>17</v>
      </c>
      <c r="B30" s="23" t="s">
        <v>56</v>
      </c>
      <c r="C30" s="23">
        <v>42</v>
      </c>
      <c r="D30" s="5" t="s">
        <v>39</v>
      </c>
      <c r="E30" s="6"/>
      <c r="F30" s="6"/>
      <c r="G30" s="6">
        <f>Tabela13[[#This Row],[Okvirna letna količina]]*Tabela13[[#This Row],[cena/EM 
(brez DDV)]]</f>
        <v>0</v>
      </c>
      <c r="H30" s="5"/>
    </row>
    <row r="31" spans="1:8" ht="16.5" x14ac:dyDescent="0.25">
      <c r="A31" s="5">
        <f t="shared" si="1"/>
        <v>18</v>
      </c>
      <c r="B31" s="23" t="s">
        <v>57</v>
      </c>
      <c r="C31" s="23">
        <v>110</v>
      </c>
      <c r="D31" s="5" t="s">
        <v>39</v>
      </c>
      <c r="E31" s="6"/>
      <c r="F31" s="6"/>
      <c r="G31" s="6">
        <f>Tabela13[[#This Row],[Okvirna letna količina]]*Tabela13[[#This Row],[cena/EM 
(brez DDV)]]</f>
        <v>0</v>
      </c>
      <c r="H31" s="5"/>
    </row>
    <row r="32" spans="1:8" ht="16.5" x14ac:dyDescent="0.25">
      <c r="A32" s="5">
        <f t="shared" si="1"/>
        <v>19</v>
      </c>
      <c r="B32" s="23" t="s">
        <v>58</v>
      </c>
      <c r="C32" s="23">
        <v>566</v>
      </c>
      <c r="D32" s="5" t="s">
        <v>39</v>
      </c>
      <c r="E32" s="6"/>
      <c r="F32" s="6"/>
      <c r="G32" s="6">
        <f>Tabela13[[#This Row],[Okvirna letna količina]]*Tabela13[[#This Row],[cena/EM 
(brez DDV)]]</f>
        <v>0</v>
      </c>
      <c r="H32" s="5"/>
    </row>
    <row r="33" spans="1:8" ht="16.5" x14ac:dyDescent="0.25">
      <c r="A33" s="9">
        <f t="shared" si="1"/>
        <v>20</v>
      </c>
      <c r="B33" s="23" t="s">
        <v>59</v>
      </c>
      <c r="C33" s="23">
        <v>25</v>
      </c>
      <c r="D33" s="5" t="s">
        <v>39</v>
      </c>
      <c r="E33" s="10"/>
      <c r="F33" s="10"/>
      <c r="G33" s="11">
        <f>Tabela13[[#This Row],[Okvirna letna količina]]*Tabela13[[#This Row],[cena/EM 
(brez DDV)]]</f>
        <v>0</v>
      </c>
      <c r="H33" s="9"/>
    </row>
    <row r="34" spans="1:8" ht="16.5" x14ac:dyDescent="0.25">
      <c r="A34" s="9">
        <f t="shared" si="1"/>
        <v>21</v>
      </c>
      <c r="B34" s="23" t="s">
        <v>60</v>
      </c>
      <c r="C34" s="23">
        <v>210</v>
      </c>
      <c r="D34" s="5" t="s">
        <v>39</v>
      </c>
      <c r="E34" s="10"/>
      <c r="F34" s="10"/>
      <c r="G34" s="11">
        <f>Tabela13[[#This Row],[Okvirna letna količina]]*Tabela13[[#This Row],[cena/EM 
(brez DDV)]]</f>
        <v>0</v>
      </c>
      <c r="H34" s="9"/>
    </row>
    <row r="35" spans="1:8" ht="16.5" x14ac:dyDescent="0.25">
      <c r="A35" s="5">
        <f t="shared" si="1"/>
        <v>22</v>
      </c>
      <c r="B35" s="23" t="s">
        <v>61</v>
      </c>
      <c r="C35" s="23">
        <v>110</v>
      </c>
      <c r="D35" s="5" t="s">
        <v>39</v>
      </c>
      <c r="E35" s="6"/>
      <c r="F35" s="6"/>
      <c r="G35" s="6">
        <f>Tabela13[[#This Row],[Okvirna letna količina]]*Tabela13[[#This Row],[cena/EM 
(brez DDV)]]</f>
        <v>0</v>
      </c>
      <c r="H35" s="5"/>
    </row>
    <row r="36" spans="1:8" ht="16.5" x14ac:dyDescent="0.25">
      <c r="A36" s="9">
        <f t="shared" si="1"/>
        <v>23</v>
      </c>
      <c r="B36" s="23" t="s">
        <v>62</v>
      </c>
      <c r="C36" s="23">
        <v>180</v>
      </c>
      <c r="D36" s="5" t="s">
        <v>39</v>
      </c>
      <c r="E36" s="10"/>
      <c r="F36" s="10"/>
      <c r="G36" s="11">
        <f>Tabela13[[#This Row],[Okvirna letna količina]]*Tabela13[[#This Row],[cena/EM 
(brez DDV)]]</f>
        <v>0</v>
      </c>
      <c r="H36" s="9"/>
    </row>
    <row r="37" spans="1:8" ht="16.5" x14ac:dyDescent="0.25">
      <c r="A37" s="5">
        <v>24</v>
      </c>
      <c r="B37" s="23" t="s">
        <v>63</v>
      </c>
      <c r="C37" s="23">
        <v>410</v>
      </c>
      <c r="D37" s="5" t="s">
        <v>39</v>
      </c>
      <c r="E37" s="6"/>
      <c r="F37" s="6"/>
      <c r="G37" s="6">
        <f>Tabela13[[#This Row],[Okvirna letna količina]]*Tabela13[[#This Row],[cena/EM 
(brez DDV)]]</f>
        <v>0</v>
      </c>
      <c r="H37" s="5"/>
    </row>
    <row r="38" spans="1:8" ht="16.5" x14ac:dyDescent="0.25">
      <c r="A38" s="9">
        <f>A37+1</f>
        <v>25</v>
      </c>
      <c r="B38" s="23" t="s">
        <v>64</v>
      </c>
      <c r="C38" s="23">
        <v>65</v>
      </c>
      <c r="D38" s="5" t="s">
        <v>39</v>
      </c>
      <c r="E38" s="10"/>
      <c r="F38" s="10"/>
      <c r="G38" s="11">
        <f>Tabela13[[#This Row],[Okvirna letna količina]]*Tabela13[[#This Row],[cena/EM 
(brez DDV)]]</f>
        <v>0</v>
      </c>
      <c r="H38" s="9"/>
    </row>
    <row r="39" spans="1:8" ht="16.5" x14ac:dyDescent="0.25">
      <c r="A39" s="5">
        <v>26</v>
      </c>
      <c r="B39" s="23" t="s">
        <v>65</v>
      </c>
      <c r="C39" s="23">
        <v>32</v>
      </c>
      <c r="D39" s="5" t="s">
        <v>39</v>
      </c>
      <c r="E39" s="6"/>
      <c r="F39" s="6"/>
      <c r="G39" s="6">
        <f>Tabela13[[#This Row],[Okvirna letna količina]]*Tabela13[[#This Row],[cena/EM 
(brez DDV)]]</f>
        <v>0</v>
      </c>
      <c r="H39" s="5"/>
    </row>
    <row r="40" spans="1:8" ht="16.5" x14ac:dyDescent="0.25">
      <c r="A40" s="5">
        <f t="shared" ref="A40:A49" si="2">A39+1</f>
        <v>27</v>
      </c>
      <c r="B40" s="23" t="s">
        <v>66</v>
      </c>
      <c r="C40" s="23">
        <v>16</v>
      </c>
      <c r="D40" s="5" t="s">
        <v>39</v>
      </c>
      <c r="E40" s="6"/>
      <c r="F40" s="6"/>
      <c r="G40" s="6">
        <f>Tabela13[[#This Row],[Okvirna letna količina]]*Tabela13[[#This Row],[cena/EM 
(brez DDV)]]</f>
        <v>0</v>
      </c>
      <c r="H40" s="5"/>
    </row>
    <row r="41" spans="1:8" ht="16.5" x14ac:dyDescent="0.25">
      <c r="A41" s="5">
        <f t="shared" si="2"/>
        <v>28</v>
      </c>
      <c r="B41" s="23" t="s">
        <v>67</v>
      </c>
      <c r="C41" s="23">
        <v>260</v>
      </c>
      <c r="D41" s="5" t="s">
        <v>39</v>
      </c>
      <c r="E41" s="6"/>
      <c r="F41" s="6"/>
      <c r="G41" s="6">
        <f>Tabela13[[#This Row],[Okvirna letna količina]]*Tabela13[[#This Row],[cena/EM 
(brez DDV)]]</f>
        <v>0</v>
      </c>
      <c r="H41" s="5"/>
    </row>
    <row r="42" spans="1:8" ht="16.5" x14ac:dyDescent="0.25">
      <c r="A42" s="5">
        <f t="shared" si="2"/>
        <v>29</v>
      </c>
      <c r="B42" s="23" t="s">
        <v>68</v>
      </c>
      <c r="C42" s="23">
        <v>510</v>
      </c>
      <c r="D42" s="5" t="s">
        <v>39</v>
      </c>
      <c r="E42" s="6"/>
      <c r="F42" s="6"/>
      <c r="G42" s="6">
        <f>Tabela13[[#This Row],[Okvirna letna količina]]*Tabela13[[#This Row],[cena/EM 
(brez DDV)]]</f>
        <v>0</v>
      </c>
      <c r="H42" s="5"/>
    </row>
    <row r="43" spans="1:8" ht="16.5" x14ac:dyDescent="0.25">
      <c r="A43" s="5">
        <f t="shared" si="2"/>
        <v>30</v>
      </c>
      <c r="B43" s="24" t="s">
        <v>69</v>
      </c>
      <c r="C43" s="24">
        <v>75</v>
      </c>
      <c r="D43" s="5" t="s">
        <v>39</v>
      </c>
      <c r="E43" s="6"/>
      <c r="F43" s="6"/>
      <c r="G43" s="6">
        <f>Tabela13[[#This Row],[Okvirna letna količina]]*Tabela13[[#This Row],[cena/EM 
(brez DDV)]]</f>
        <v>0</v>
      </c>
      <c r="H43" s="5"/>
    </row>
    <row r="44" spans="1:8" ht="16.5" x14ac:dyDescent="0.25">
      <c r="A44" s="5">
        <f t="shared" si="2"/>
        <v>31</v>
      </c>
      <c r="B44" s="24" t="s">
        <v>70</v>
      </c>
      <c r="C44" s="24">
        <v>38</v>
      </c>
      <c r="D44" s="5" t="s">
        <v>39</v>
      </c>
      <c r="E44" s="6"/>
      <c r="F44" s="6"/>
      <c r="G44" s="6">
        <f>Tabela13[[#This Row],[Okvirna letna količina]]*Tabela13[[#This Row],[cena/EM 
(brez DDV)]]</f>
        <v>0</v>
      </c>
      <c r="H44" s="5"/>
    </row>
    <row r="45" spans="1:8" ht="16.5" x14ac:dyDescent="0.25">
      <c r="A45" s="9">
        <f t="shared" si="2"/>
        <v>32</v>
      </c>
      <c r="B45" s="24" t="s">
        <v>71</v>
      </c>
      <c r="C45" s="24">
        <v>75</v>
      </c>
      <c r="D45" s="5" t="s">
        <v>39</v>
      </c>
      <c r="E45" s="10"/>
      <c r="F45" s="10"/>
      <c r="G45" s="11">
        <f>Tabela13[[#This Row],[Okvirna letna količina]]*Tabela13[[#This Row],[cena/EM 
(brez DDV)]]</f>
        <v>0</v>
      </c>
      <c r="H45" s="9"/>
    </row>
    <row r="46" spans="1:8" ht="16.5" x14ac:dyDescent="0.25">
      <c r="A46" s="5">
        <f t="shared" si="2"/>
        <v>33</v>
      </c>
      <c r="B46" s="24" t="s">
        <v>72</v>
      </c>
      <c r="C46" s="24">
        <v>47</v>
      </c>
      <c r="D46" s="5" t="s">
        <v>39</v>
      </c>
      <c r="E46" s="6"/>
      <c r="F46" s="6"/>
      <c r="G46" s="6">
        <f>Tabela13[[#This Row],[Okvirna letna količina]]*Tabela13[[#This Row],[cena/EM 
(brez DDV)]]</f>
        <v>0</v>
      </c>
      <c r="H46" s="5"/>
    </row>
    <row r="47" spans="1:8" ht="16.5" x14ac:dyDescent="0.25">
      <c r="A47" s="5">
        <f t="shared" si="2"/>
        <v>34</v>
      </c>
      <c r="B47" s="24" t="s">
        <v>73</v>
      </c>
      <c r="C47" s="24">
        <v>10</v>
      </c>
      <c r="D47" s="5" t="s">
        <v>39</v>
      </c>
      <c r="E47" s="6"/>
      <c r="F47" s="6"/>
      <c r="G47" s="6">
        <f>Tabela13[[#This Row],[Okvirna letna količina]]*Tabela13[[#This Row],[cena/EM 
(brez DDV)]]</f>
        <v>0</v>
      </c>
      <c r="H47" s="5"/>
    </row>
    <row r="48" spans="1:8" ht="16.5" x14ac:dyDescent="0.25">
      <c r="A48" s="13">
        <f t="shared" si="2"/>
        <v>35</v>
      </c>
      <c r="B48" s="24" t="s">
        <v>74</v>
      </c>
      <c r="C48" s="24">
        <v>140</v>
      </c>
      <c r="D48" s="5" t="s">
        <v>39</v>
      </c>
      <c r="E48" s="10"/>
      <c r="F48" s="10"/>
      <c r="G48" s="11">
        <f>Tabela13[[#This Row],[Okvirna letna količina]]*Tabela13[[#This Row],[cena/EM 
(brez DDV)]]</f>
        <v>0</v>
      </c>
      <c r="H48" s="9"/>
    </row>
    <row r="49" spans="1:8" ht="16.5" x14ac:dyDescent="0.25">
      <c r="A49" s="5">
        <f t="shared" si="2"/>
        <v>36</v>
      </c>
      <c r="B49" s="24" t="s">
        <v>75</v>
      </c>
      <c r="C49" s="24">
        <v>30</v>
      </c>
      <c r="D49" s="5" t="s">
        <v>39</v>
      </c>
      <c r="E49" s="6"/>
      <c r="F49" s="6"/>
      <c r="G49" s="6">
        <f>Tabela13[[#This Row],[Okvirna letna količina]]*Tabela13[[#This Row],[cena/EM 
(brez DDV)]]</f>
        <v>0</v>
      </c>
      <c r="H49" s="5"/>
    </row>
    <row r="50" spans="1:8" ht="16.5" x14ac:dyDescent="0.25">
      <c r="A50" s="9">
        <f t="shared" ref="A50:A53" si="3">A49+1</f>
        <v>37</v>
      </c>
      <c r="B50" s="24" t="s">
        <v>76</v>
      </c>
      <c r="C50" s="24">
        <v>25</v>
      </c>
      <c r="D50" s="5" t="s">
        <v>39</v>
      </c>
      <c r="E50" s="10"/>
      <c r="F50" s="10"/>
      <c r="G50" s="11">
        <f>Tabela13[[#This Row],[Okvirna letna količina]]*Tabela13[[#This Row],[cena/EM 
(brez DDV)]]</f>
        <v>0</v>
      </c>
      <c r="H50" s="9"/>
    </row>
    <row r="51" spans="1:8" ht="16.5" x14ac:dyDescent="0.25">
      <c r="A51" s="9">
        <f t="shared" si="3"/>
        <v>38</v>
      </c>
      <c r="B51" s="24" t="s">
        <v>77</v>
      </c>
      <c r="C51" s="24">
        <v>16</v>
      </c>
      <c r="D51" s="5" t="s">
        <v>39</v>
      </c>
      <c r="E51" s="10"/>
      <c r="F51" s="10"/>
      <c r="G51" s="11">
        <f>Tabela13[[#This Row],[Okvirna letna količina]]*Tabela13[[#This Row],[cena/EM 
(brez DDV)]]</f>
        <v>0</v>
      </c>
      <c r="H51" s="9"/>
    </row>
    <row r="52" spans="1:8" ht="16.5" x14ac:dyDescent="0.25">
      <c r="A52" s="9">
        <f t="shared" si="3"/>
        <v>39</v>
      </c>
      <c r="B52" s="24" t="s">
        <v>78</v>
      </c>
      <c r="C52" s="24">
        <v>72</v>
      </c>
      <c r="D52" s="5" t="s">
        <v>39</v>
      </c>
      <c r="E52" s="10"/>
      <c r="F52" s="10"/>
      <c r="G52" s="11">
        <f>Tabela13[[#This Row],[Okvirna letna količina]]*Tabela13[[#This Row],[cena/EM 
(brez DDV)]]</f>
        <v>0</v>
      </c>
      <c r="H52" s="9"/>
    </row>
    <row r="53" spans="1:8" ht="16.5" x14ac:dyDescent="0.25">
      <c r="A53" s="9">
        <f t="shared" si="3"/>
        <v>40</v>
      </c>
      <c r="B53" s="24" t="s">
        <v>79</v>
      </c>
      <c r="C53" s="24">
        <v>20</v>
      </c>
      <c r="D53" s="5" t="s">
        <v>39</v>
      </c>
      <c r="E53" s="10"/>
      <c r="F53" s="10"/>
      <c r="G53" s="11">
        <f>Tabela13[[#This Row],[Okvirna letna količina]]*Tabela13[[#This Row],[cena/EM 
(brez DDV)]]</f>
        <v>0</v>
      </c>
      <c r="H53" s="9"/>
    </row>
  </sheetData>
  <mergeCells count="4">
    <mergeCell ref="A6:H6"/>
    <mergeCell ref="A8:H8"/>
    <mergeCell ref="A9:H9"/>
    <mergeCell ref="A11:H1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7" workbookViewId="0">
      <selection activeCell="K13" sqref="K13"/>
    </sheetView>
  </sheetViews>
  <sheetFormatPr defaultRowHeight="15" x14ac:dyDescent="0.25"/>
  <cols>
    <col min="1" max="1" width="5" customWidth="1"/>
    <col min="2" max="2" width="28.7109375" customWidth="1"/>
    <col min="3" max="3" width="13.28515625" customWidth="1"/>
    <col min="5" max="5" width="12.7109375" customWidth="1"/>
    <col min="6" max="6" width="11.5703125" customWidth="1"/>
    <col min="7" max="7" width="12.7109375" customWidth="1"/>
    <col min="8" max="8" width="7.140625" customWidth="1"/>
  </cols>
  <sheetData>
    <row r="1" spans="1:8" ht="51.75" customHeight="1" x14ac:dyDescent="0.25">
      <c r="A1" s="1"/>
    </row>
    <row r="2" spans="1:8" ht="16.5" x14ac:dyDescent="0.25">
      <c r="A2" s="2"/>
    </row>
    <row r="4" spans="1:8" ht="16.5" x14ac:dyDescent="0.3">
      <c r="A4" s="27" t="s">
        <v>0</v>
      </c>
      <c r="B4" s="27"/>
      <c r="C4" s="27"/>
      <c r="D4" s="27"/>
      <c r="E4" s="27"/>
      <c r="F4" s="27"/>
      <c r="G4" s="27"/>
      <c r="H4" s="27"/>
    </row>
    <row r="6" spans="1:8" ht="16.5" x14ac:dyDescent="0.25">
      <c r="A6" s="28" t="s">
        <v>271</v>
      </c>
      <c r="B6" s="28"/>
      <c r="C6" s="28"/>
      <c r="D6" s="28"/>
      <c r="E6" s="28"/>
      <c r="F6" s="28"/>
      <c r="G6" s="28"/>
      <c r="H6" s="28"/>
    </row>
    <row r="7" spans="1:8" ht="16.5" x14ac:dyDescent="0.25">
      <c r="A7" s="3"/>
      <c r="B7" s="4"/>
    </row>
    <row r="8" spans="1:8" ht="16.5" x14ac:dyDescent="0.3">
      <c r="A8" s="29" t="s">
        <v>81</v>
      </c>
      <c r="B8" s="29"/>
      <c r="C8" s="29"/>
      <c r="D8" s="29"/>
      <c r="E8" s="29"/>
      <c r="F8" s="29"/>
      <c r="G8" s="29"/>
      <c r="H8" s="29"/>
    </row>
    <row r="10" spans="1:8" ht="49.5" x14ac:dyDescent="0.25">
      <c r="A10" s="7" t="s">
        <v>1</v>
      </c>
      <c r="B10" s="8" t="s">
        <v>2</v>
      </c>
      <c r="C10" s="7" t="s">
        <v>6</v>
      </c>
      <c r="D10" s="7" t="s">
        <v>3</v>
      </c>
      <c r="E10" s="7" t="s">
        <v>7</v>
      </c>
      <c r="F10" s="7" t="s">
        <v>8</v>
      </c>
      <c r="G10" s="7" t="s">
        <v>10</v>
      </c>
      <c r="H10" s="7" t="s">
        <v>4</v>
      </c>
    </row>
    <row r="11" spans="1:8" ht="18.75" customHeight="1" x14ac:dyDescent="0.25">
      <c r="A11" s="13">
        <v>1</v>
      </c>
      <c r="B11" s="23" t="s">
        <v>82</v>
      </c>
      <c r="C11" s="23">
        <v>38</v>
      </c>
      <c r="D11" s="13" t="s">
        <v>39</v>
      </c>
      <c r="E11" s="10"/>
      <c r="F11" s="10"/>
      <c r="G11" s="11">
        <f>Tabela14[[#This Row],[Okvirna letna količina]]*Tabela14[[#This Row],[cena/EM 
(brez DDV)]]</f>
        <v>0</v>
      </c>
      <c r="H11" s="9"/>
    </row>
    <row r="12" spans="1:8" ht="16.5" x14ac:dyDescent="0.25">
      <c r="A12" s="13">
        <v>2</v>
      </c>
      <c r="B12" s="23" t="s">
        <v>83</v>
      </c>
      <c r="C12" s="23">
        <v>60</v>
      </c>
      <c r="D12" s="13" t="s">
        <v>39</v>
      </c>
      <c r="E12" s="6"/>
      <c r="F12" s="6"/>
      <c r="G12" s="6">
        <f>Tabela14[[#This Row],[Okvirna letna količina]]*Tabela14[[#This Row],[cena/EM 
(brez DDV)]]</f>
        <v>0</v>
      </c>
      <c r="H12" s="5"/>
    </row>
    <row r="13" spans="1:8" ht="16.5" x14ac:dyDescent="0.25">
      <c r="A13" s="13">
        <v>3</v>
      </c>
      <c r="B13" s="23" t="s">
        <v>84</v>
      </c>
      <c r="C13" s="23">
        <v>4</v>
      </c>
      <c r="D13" s="13" t="s">
        <v>39</v>
      </c>
      <c r="E13" s="6"/>
      <c r="F13" s="6"/>
      <c r="G13" s="6">
        <f>Tabela14[[#This Row],[Okvirna letna količina]]*Tabela14[[#This Row],[cena/EM 
(brez DDV)]]</f>
        <v>0</v>
      </c>
      <c r="H13" s="5"/>
    </row>
    <row r="14" spans="1:8" ht="16.5" x14ac:dyDescent="0.25">
      <c r="A14" s="13">
        <v>4</v>
      </c>
      <c r="B14" s="23" t="s">
        <v>281</v>
      </c>
      <c r="C14" s="23">
        <v>141</v>
      </c>
      <c r="D14" s="13" t="s">
        <v>39</v>
      </c>
      <c r="E14" s="6"/>
      <c r="F14" s="6"/>
      <c r="G14" s="6">
        <f>Tabela14[[#This Row],[Okvirna letna količina]]*Tabela14[[#This Row],[cena/EM 
(brez DDV)]]</f>
        <v>0</v>
      </c>
      <c r="H14" s="5"/>
    </row>
    <row r="15" spans="1:8" ht="16.5" x14ac:dyDescent="0.25">
      <c r="A15" s="13">
        <v>5</v>
      </c>
      <c r="B15" s="23" t="s">
        <v>280</v>
      </c>
      <c r="C15" s="23">
        <v>32</v>
      </c>
      <c r="D15" s="13" t="s">
        <v>39</v>
      </c>
      <c r="E15" s="6"/>
      <c r="F15" s="6"/>
      <c r="G15" s="6">
        <f>Tabela14[[#This Row],[Okvirna letna količina]]*Tabela14[[#This Row],[cena/EM 
(brez DDV)]]</f>
        <v>0</v>
      </c>
      <c r="H15" s="5"/>
    </row>
    <row r="16" spans="1:8" ht="16.5" x14ac:dyDescent="0.25">
      <c r="A16" s="13">
        <v>6</v>
      </c>
      <c r="B16" s="23" t="s">
        <v>85</v>
      </c>
      <c r="C16" s="23">
        <v>20</v>
      </c>
      <c r="D16" s="13" t="s">
        <v>39</v>
      </c>
      <c r="E16" s="6"/>
      <c r="F16" s="6"/>
      <c r="G16" s="6">
        <f>Tabela14[[#This Row],[Okvirna letna količina]]*Tabela14[[#This Row],[cena/EM 
(brez DDV)]]</f>
        <v>0</v>
      </c>
      <c r="H16" s="5"/>
    </row>
    <row r="17" spans="1:8" ht="16.5" x14ac:dyDescent="0.25">
      <c r="A17" s="13">
        <v>7</v>
      </c>
      <c r="B17" s="23" t="s">
        <v>86</v>
      </c>
      <c r="C17" s="23">
        <v>80</v>
      </c>
      <c r="D17" s="13" t="s">
        <v>39</v>
      </c>
      <c r="E17" s="6"/>
      <c r="F17" s="6"/>
      <c r="G17" s="6">
        <f>Tabela14[[#This Row],[Okvirna letna količina]]*Tabela14[[#This Row],[cena/EM 
(brez DDV)]]</f>
        <v>0</v>
      </c>
      <c r="H17" s="5"/>
    </row>
    <row r="18" spans="1:8" ht="16.5" x14ac:dyDescent="0.25">
      <c r="A18" s="13">
        <v>8</v>
      </c>
      <c r="B18" s="23" t="s">
        <v>87</v>
      </c>
      <c r="C18" s="23">
        <v>30</v>
      </c>
      <c r="D18" s="13" t="s">
        <v>39</v>
      </c>
      <c r="E18" s="6"/>
      <c r="F18" s="6"/>
      <c r="G18" s="6">
        <f>Tabela14[[#This Row],[Okvirna letna količina]]*Tabela14[[#This Row],[cena/EM 
(brez DDV)]]</f>
        <v>0</v>
      </c>
      <c r="H18" s="5"/>
    </row>
    <row r="19" spans="1:8" ht="16.5" x14ac:dyDescent="0.25">
      <c r="A19" s="13">
        <v>9</v>
      </c>
      <c r="B19" s="23" t="s">
        <v>88</v>
      </c>
      <c r="C19" s="23">
        <v>98</v>
      </c>
      <c r="D19" s="13" t="s">
        <v>39</v>
      </c>
      <c r="E19" s="6"/>
      <c r="F19" s="6"/>
      <c r="G19" s="6">
        <f>Tabela14[[#This Row],[Okvirna letna količina]]*Tabela14[[#This Row],[cena/EM 
(brez DDV)]]</f>
        <v>0</v>
      </c>
      <c r="H19" s="5"/>
    </row>
    <row r="20" spans="1:8" ht="16.5" x14ac:dyDescent="0.25">
      <c r="A20" s="13">
        <v>10</v>
      </c>
      <c r="B20" s="23" t="s">
        <v>89</v>
      </c>
      <c r="C20" s="23">
        <v>37</v>
      </c>
      <c r="D20" s="13" t="s">
        <v>39</v>
      </c>
      <c r="E20" s="6"/>
      <c r="F20" s="6"/>
      <c r="G20" s="6">
        <f>Tabela14[[#This Row],[Okvirna letna količina]]*Tabela14[[#This Row],[cena/EM 
(brez DDV)]]</f>
        <v>0</v>
      </c>
      <c r="H20" s="5"/>
    </row>
    <row r="21" spans="1:8" ht="16.5" x14ac:dyDescent="0.25">
      <c r="A21" s="13">
        <v>11</v>
      </c>
      <c r="B21" s="23" t="s">
        <v>90</v>
      </c>
      <c r="C21" s="23">
        <v>53</v>
      </c>
      <c r="D21" s="13" t="s">
        <v>39</v>
      </c>
      <c r="E21" s="6"/>
      <c r="F21" s="6"/>
      <c r="G21" s="6">
        <f>Tabela14[[#This Row],[Okvirna letna količina]]*Tabela14[[#This Row],[cena/EM 
(brez DDV)]]</f>
        <v>0</v>
      </c>
      <c r="H21" s="5"/>
    </row>
    <row r="22" spans="1:8" ht="16.5" x14ac:dyDescent="0.25">
      <c r="A22" s="13">
        <v>12</v>
      </c>
      <c r="B22" s="23" t="s">
        <v>91</v>
      </c>
      <c r="C22" s="23">
        <v>5</v>
      </c>
      <c r="D22" s="13" t="s">
        <v>39</v>
      </c>
      <c r="E22" s="6"/>
      <c r="F22" s="6"/>
      <c r="G22" s="6">
        <f>Tabela14[[#This Row],[Okvirna letna količina]]*Tabela14[[#This Row],[cena/EM 
(brez DDV)]]</f>
        <v>0</v>
      </c>
      <c r="H22" s="5"/>
    </row>
    <row r="23" spans="1:8" ht="16.5" x14ac:dyDescent="0.25">
      <c r="A23" s="13">
        <v>13</v>
      </c>
      <c r="B23" s="23" t="s">
        <v>92</v>
      </c>
      <c r="C23" s="23">
        <v>10</v>
      </c>
      <c r="D23" s="13" t="s">
        <v>39</v>
      </c>
      <c r="E23" s="6"/>
      <c r="F23" s="6"/>
      <c r="G23" s="6">
        <f>Tabela14[[#This Row],[Okvirna letna količina]]*Tabela14[[#This Row],[cena/EM 
(brez DDV)]]</f>
        <v>0</v>
      </c>
      <c r="H23" s="5"/>
    </row>
    <row r="24" spans="1:8" ht="16.5" x14ac:dyDescent="0.25">
      <c r="A24" s="13">
        <v>14</v>
      </c>
      <c r="B24" s="23" t="s">
        <v>93</v>
      </c>
      <c r="C24" s="23">
        <v>14</v>
      </c>
      <c r="D24" s="13" t="s">
        <v>39</v>
      </c>
      <c r="E24" s="6"/>
      <c r="F24" s="6"/>
      <c r="G24" s="6">
        <f>Tabela14[[#This Row],[Okvirna letna količina]]*Tabela14[[#This Row],[cena/EM 
(brez DDV)]]</f>
        <v>0</v>
      </c>
      <c r="H24" s="5"/>
    </row>
    <row r="25" spans="1:8" ht="16.5" x14ac:dyDescent="0.25">
      <c r="A25" s="13">
        <v>15</v>
      </c>
      <c r="B25" s="23" t="s">
        <v>94</v>
      </c>
      <c r="C25" s="23">
        <v>15</v>
      </c>
      <c r="D25" s="13" t="s">
        <v>39</v>
      </c>
      <c r="E25" s="6"/>
      <c r="F25" s="6"/>
      <c r="G25" s="6">
        <f>Tabela14[[#This Row],[Okvirna letna količina]]*Tabela14[[#This Row],[cena/EM 
(brez DDV)]]</f>
        <v>0</v>
      </c>
      <c r="H25" s="5"/>
    </row>
    <row r="26" spans="1:8" ht="16.5" x14ac:dyDescent="0.25">
      <c r="A26" s="13">
        <v>16</v>
      </c>
      <c r="B26" s="23" t="s">
        <v>95</v>
      </c>
      <c r="C26" s="23">
        <v>43</v>
      </c>
      <c r="D26" s="13" t="s">
        <v>39</v>
      </c>
      <c r="E26" s="6"/>
      <c r="F26" s="6"/>
      <c r="G26" s="6">
        <f>Tabela14[[#This Row],[Okvirna letna količina]]*Tabela14[[#This Row],[cena/EM 
(brez DDV)]]</f>
        <v>0</v>
      </c>
      <c r="H26" s="5"/>
    </row>
    <row r="27" spans="1:8" ht="16.5" x14ac:dyDescent="0.25">
      <c r="A27" s="13">
        <v>17</v>
      </c>
      <c r="B27" s="23" t="s">
        <v>96</v>
      </c>
      <c r="C27" s="23">
        <v>5</v>
      </c>
      <c r="D27" s="13" t="s">
        <v>39</v>
      </c>
      <c r="E27" s="6"/>
      <c r="F27" s="6"/>
      <c r="G27" s="6">
        <f>Tabela14[[#This Row],[Okvirna letna količina]]*Tabela14[[#This Row],[cena/EM 
(brez DDV)]]</f>
        <v>0</v>
      </c>
      <c r="H27" s="5"/>
    </row>
    <row r="28" spans="1:8" ht="16.5" x14ac:dyDescent="0.25">
      <c r="A28" s="13">
        <v>18</v>
      </c>
      <c r="B28" s="23" t="s">
        <v>97</v>
      </c>
      <c r="C28" s="23">
        <v>8</v>
      </c>
      <c r="D28" s="13" t="s">
        <v>39</v>
      </c>
      <c r="E28" s="6"/>
      <c r="F28" s="6"/>
      <c r="G28" s="6">
        <f>Tabela14[[#This Row],[Okvirna letna količina]]*Tabela14[[#This Row],[cena/EM 
(brez DDV)]]</f>
        <v>0</v>
      </c>
      <c r="H28" s="5"/>
    </row>
    <row r="29" spans="1:8" ht="16.5" x14ac:dyDescent="0.25">
      <c r="A29" s="13">
        <v>19</v>
      </c>
      <c r="B29" s="23" t="s">
        <v>98</v>
      </c>
      <c r="C29" s="23">
        <v>8</v>
      </c>
      <c r="D29" s="13" t="s">
        <v>39</v>
      </c>
      <c r="E29" s="6"/>
      <c r="F29" s="6"/>
      <c r="G29" s="15">
        <f>Tabela14[[#This Row],[Okvirna letna količina]]*Tabela14[[#This Row],[cena/EM 
(brez DDV)]]</f>
        <v>0</v>
      </c>
      <c r="H29" s="5"/>
    </row>
    <row r="30" spans="1:8" ht="16.5" x14ac:dyDescent="0.25">
      <c r="A30" s="13">
        <v>20</v>
      </c>
      <c r="B30" s="23" t="s">
        <v>99</v>
      </c>
      <c r="C30" s="23">
        <v>8</v>
      </c>
      <c r="D30" s="13" t="s">
        <v>39</v>
      </c>
      <c r="E30" s="6"/>
      <c r="F30" s="6"/>
      <c r="G30" s="6">
        <f>Tabela14[[#This Row],[Okvirna letna količina]]*Tabela14[[#This Row],[cena/EM 
(brez DDV)]]</f>
        <v>0</v>
      </c>
      <c r="H30" s="5"/>
    </row>
    <row r="31" spans="1:8" ht="16.5" x14ac:dyDescent="0.25">
      <c r="A31" s="13">
        <v>21</v>
      </c>
      <c r="B31" s="23" t="s">
        <v>100</v>
      </c>
      <c r="C31" s="23">
        <v>18</v>
      </c>
      <c r="D31" s="13" t="s">
        <v>39</v>
      </c>
      <c r="E31" s="10"/>
      <c r="F31" s="10"/>
      <c r="G31" s="11">
        <f>Tabela14[[#This Row],[Okvirna letna količina]]*Tabela14[[#This Row],[cena/EM 
(brez DDV)]]</f>
        <v>0</v>
      </c>
      <c r="H31" s="9"/>
    </row>
    <row r="32" spans="1:8" ht="16.5" x14ac:dyDescent="0.25">
      <c r="A32" s="13">
        <v>22</v>
      </c>
      <c r="B32" s="23" t="s">
        <v>101</v>
      </c>
      <c r="C32" s="23">
        <v>38</v>
      </c>
      <c r="D32" s="13" t="s">
        <v>39</v>
      </c>
      <c r="E32" s="10"/>
      <c r="F32" s="10"/>
      <c r="G32" s="11">
        <f>Tabela14[[#This Row],[Okvirna letna količina]]*Tabela14[[#This Row],[cena/EM 
(brez DDV)]]</f>
        <v>0</v>
      </c>
      <c r="H32" s="9"/>
    </row>
    <row r="33" spans="1:8" ht="16.5" x14ac:dyDescent="0.25">
      <c r="A33" s="13">
        <v>23</v>
      </c>
      <c r="B33" s="23" t="s">
        <v>102</v>
      </c>
      <c r="C33" s="23">
        <v>36</v>
      </c>
      <c r="D33" s="13" t="s">
        <v>39</v>
      </c>
      <c r="E33" s="10"/>
      <c r="F33" s="10"/>
      <c r="G33" s="11">
        <f>Tabela14[[#This Row],[Okvirna letna količina]]*Tabela14[[#This Row],[cena/EM 
(brez DDV)]]</f>
        <v>0</v>
      </c>
      <c r="H33" s="9"/>
    </row>
    <row r="34" spans="1:8" ht="16.5" x14ac:dyDescent="0.25">
      <c r="A34" s="13">
        <v>24</v>
      </c>
      <c r="B34" s="23" t="s">
        <v>103</v>
      </c>
      <c r="C34" s="23">
        <v>3</v>
      </c>
      <c r="D34" s="13" t="s">
        <v>39</v>
      </c>
      <c r="E34" s="10"/>
      <c r="F34" s="10"/>
      <c r="G34" s="11">
        <f>Tabela14[[#This Row],[Okvirna letna količina]]*Tabela14[[#This Row],[cena/EM 
(brez DDV)]]</f>
        <v>0</v>
      </c>
      <c r="H34" s="9"/>
    </row>
    <row r="35" spans="1:8" ht="16.5" x14ac:dyDescent="0.25">
      <c r="A35" s="13">
        <v>25</v>
      </c>
      <c r="B35" s="23" t="s">
        <v>104</v>
      </c>
      <c r="C35" s="23">
        <v>20</v>
      </c>
      <c r="D35" s="13" t="s">
        <v>39</v>
      </c>
      <c r="E35" s="10"/>
      <c r="F35" s="10"/>
      <c r="G35" s="11">
        <f>Tabela14[[#This Row],[Okvirna letna količina]]*Tabela14[[#This Row],[cena/EM 
(brez DDV)]]</f>
        <v>0</v>
      </c>
      <c r="H35" s="9"/>
    </row>
  </sheetData>
  <mergeCells count="3">
    <mergeCell ref="A4:H4"/>
    <mergeCell ref="A6:H6"/>
    <mergeCell ref="A8:H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7" workbookViewId="0">
      <selection activeCell="A10" sqref="A10:H51"/>
    </sheetView>
  </sheetViews>
  <sheetFormatPr defaultRowHeight="15" x14ac:dyDescent="0.25"/>
  <cols>
    <col min="1" max="1" width="5" style="14" customWidth="1"/>
    <col min="2" max="2" width="20.85546875" customWidth="1"/>
    <col min="3" max="3" width="9.28515625" customWidth="1"/>
    <col min="5" max="5" width="7.85546875" customWidth="1"/>
    <col min="6" max="6" width="14" customWidth="1"/>
    <col min="7" max="7" width="13.28515625" customWidth="1"/>
    <col min="8" max="8" width="7.5703125" customWidth="1"/>
  </cols>
  <sheetData>
    <row r="1" spans="1:8" ht="51.75" customHeight="1" x14ac:dyDescent="0.25">
      <c r="A1" s="19"/>
    </row>
    <row r="2" spans="1:8" x14ac:dyDescent="0.25">
      <c r="A2" s="20"/>
    </row>
    <row r="4" spans="1:8" ht="16.5" x14ac:dyDescent="0.3">
      <c r="A4" s="27" t="s">
        <v>0</v>
      </c>
      <c r="B4" s="27"/>
      <c r="C4" s="27"/>
      <c r="D4" s="27"/>
      <c r="E4" s="27"/>
      <c r="F4" s="27"/>
      <c r="G4" s="27"/>
      <c r="H4" s="27"/>
    </row>
    <row r="6" spans="1:8" ht="16.5" x14ac:dyDescent="0.25">
      <c r="A6" s="28" t="s">
        <v>271</v>
      </c>
      <c r="B6" s="28"/>
      <c r="C6" s="28"/>
      <c r="D6" s="28"/>
      <c r="E6" s="28"/>
      <c r="F6" s="28"/>
      <c r="G6" s="28"/>
      <c r="H6" s="28"/>
    </row>
    <row r="7" spans="1:8" ht="16.5" x14ac:dyDescent="0.25">
      <c r="A7" s="21"/>
      <c r="B7" s="4"/>
    </row>
    <row r="8" spans="1:8" ht="16.5" x14ac:dyDescent="0.3">
      <c r="A8" s="29" t="s">
        <v>146</v>
      </c>
      <c r="B8" s="29"/>
      <c r="C8" s="29"/>
      <c r="D8" s="29"/>
      <c r="E8" s="29"/>
      <c r="F8" s="29"/>
      <c r="G8" s="29"/>
      <c r="H8" s="29"/>
    </row>
    <row r="10" spans="1:8" ht="66" x14ac:dyDescent="0.25">
      <c r="A10" s="22" t="s">
        <v>1</v>
      </c>
      <c r="B10" s="8" t="s">
        <v>2</v>
      </c>
      <c r="C10" s="7" t="s">
        <v>6</v>
      </c>
      <c r="D10" s="7" t="s">
        <v>3</v>
      </c>
      <c r="E10" s="7" t="s">
        <v>7</v>
      </c>
      <c r="F10" s="7" t="s">
        <v>8</v>
      </c>
      <c r="G10" s="7" t="s">
        <v>10</v>
      </c>
      <c r="H10" s="7" t="s">
        <v>4</v>
      </c>
    </row>
    <row r="11" spans="1:8" ht="16.5" x14ac:dyDescent="0.25">
      <c r="A11" s="13">
        <v>1</v>
      </c>
      <c r="B11" s="23" t="s">
        <v>105</v>
      </c>
      <c r="C11" s="12">
        <v>160</v>
      </c>
      <c r="D11" s="5" t="s">
        <v>5</v>
      </c>
      <c r="E11" s="6"/>
      <c r="F11" s="6"/>
      <c r="G11" s="6">
        <f>Tabela15[[#This Row],[Okvirna letna količina]]*Tabela15[[#This Row],[cena/EM 
(brez DDV)]]</f>
        <v>0</v>
      </c>
      <c r="H11" s="5"/>
    </row>
    <row r="12" spans="1:8" ht="16.5" x14ac:dyDescent="0.25">
      <c r="A12" s="13">
        <f>A11+1</f>
        <v>2</v>
      </c>
      <c r="B12" s="23" t="s">
        <v>106</v>
      </c>
      <c r="C12" s="12">
        <v>7.46</v>
      </c>
      <c r="D12" s="5" t="s">
        <v>5</v>
      </c>
      <c r="E12" s="6"/>
      <c r="F12" s="6"/>
      <c r="G12" s="6">
        <f>Tabela15[[#This Row],[Okvirna letna količina]]*Tabela15[[#This Row],[cena/EM 
(brez DDV)]]</f>
        <v>0</v>
      </c>
      <c r="H12" s="5"/>
    </row>
    <row r="13" spans="1:8" ht="16.5" x14ac:dyDescent="0.25">
      <c r="A13" s="13">
        <f>A12+1</f>
        <v>3</v>
      </c>
      <c r="B13" s="23" t="s">
        <v>107</v>
      </c>
      <c r="C13" s="12">
        <v>511.79999999999995</v>
      </c>
      <c r="D13" s="5" t="s">
        <v>5</v>
      </c>
      <c r="E13" s="6"/>
      <c r="F13" s="6"/>
      <c r="G13" s="6">
        <f>Tabela15[[#This Row],[Okvirna letna količina]]*Tabela15[[#This Row],[cena/EM 
(brez DDV)]]</f>
        <v>0</v>
      </c>
      <c r="H13" s="5"/>
    </row>
    <row r="14" spans="1:8" ht="16.5" x14ac:dyDescent="0.25">
      <c r="A14" s="13">
        <f>A13+1</f>
        <v>4</v>
      </c>
      <c r="B14" s="23" t="s">
        <v>108</v>
      </c>
      <c r="C14" s="12">
        <v>24.395</v>
      </c>
      <c r="D14" s="5" t="s">
        <v>5</v>
      </c>
      <c r="E14" s="6"/>
      <c r="F14" s="6"/>
      <c r="G14" s="6">
        <f>Tabela15[[#This Row],[Okvirna letna količina]]*Tabela15[[#This Row],[cena/EM 
(brez DDV)]]</f>
        <v>0</v>
      </c>
      <c r="H14" s="5"/>
    </row>
    <row r="15" spans="1:8" s="14" customFormat="1" x14ac:dyDescent="0.25">
      <c r="A15" s="13">
        <f>A14+1</f>
        <v>5</v>
      </c>
      <c r="B15" s="23" t="s">
        <v>109</v>
      </c>
      <c r="C15" s="17">
        <v>15.600000000000001</v>
      </c>
      <c r="D15" s="13" t="s">
        <v>5</v>
      </c>
      <c r="E15" s="16"/>
      <c r="F15" s="16"/>
      <c r="G15" s="18">
        <f>Tabela15[[#This Row],[Okvirna letna količina]]*Tabela15[[#This Row],[cena/EM 
(brez DDV)]]</f>
        <v>0</v>
      </c>
      <c r="H15" s="13"/>
    </row>
    <row r="16" spans="1:8" s="14" customFormat="1" x14ac:dyDescent="0.25">
      <c r="A16" s="13">
        <f>A15+1</f>
        <v>6</v>
      </c>
      <c r="B16" s="23" t="s">
        <v>110</v>
      </c>
      <c r="C16" s="17">
        <v>62.8</v>
      </c>
      <c r="D16" s="13" t="s">
        <v>5</v>
      </c>
      <c r="E16" s="16"/>
      <c r="F16" s="16"/>
      <c r="G16" s="18">
        <f>Tabela15[[#This Row],[Okvirna letna količina]]*Tabela15[[#This Row],[cena/EM 
(brez DDV)]]</f>
        <v>0</v>
      </c>
      <c r="H16" s="13"/>
    </row>
    <row r="17" spans="1:8" ht="16.5" x14ac:dyDescent="0.25">
      <c r="A17" s="13">
        <v>7</v>
      </c>
      <c r="B17" s="23" t="s">
        <v>111</v>
      </c>
      <c r="C17" s="12">
        <v>27.189999999999998</v>
      </c>
      <c r="D17" s="5" t="s">
        <v>5</v>
      </c>
      <c r="E17" s="6"/>
      <c r="F17" s="6"/>
      <c r="G17" s="6">
        <f>Tabela15[[#This Row],[Okvirna letna količina]]*Tabela15[[#This Row],[cena/EM 
(brez DDV)]]</f>
        <v>0</v>
      </c>
      <c r="H17" s="5"/>
    </row>
    <row r="18" spans="1:8" ht="16.5" x14ac:dyDescent="0.25">
      <c r="A18" s="13">
        <f>A17+1</f>
        <v>8</v>
      </c>
      <c r="B18" s="23" t="s">
        <v>112</v>
      </c>
      <c r="C18" s="12">
        <v>168.85999999999999</v>
      </c>
      <c r="D18" s="5" t="s">
        <v>5</v>
      </c>
      <c r="E18" s="6"/>
      <c r="F18" s="6"/>
      <c r="G18" s="6">
        <f>Tabela15[[#This Row],[Okvirna letna količina]]*Tabela15[[#This Row],[cena/EM 
(brez DDV)]]</f>
        <v>0</v>
      </c>
      <c r="H18" s="5"/>
    </row>
    <row r="19" spans="1:8" ht="16.5" x14ac:dyDescent="0.25">
      <c r="A19" s="13">
        <f>A18+1</f>
        <v>9</v>
      </c>
      <c r="B19" s="23" t="s">
        <v>113</v>
      </c>
      <c r="C19" s="12">
        <v>107.42</v>
      </c>
      <c r="D19" s="5" t="s">
        <v>5</v>
      </c>
      <c r="E19" s="6"/>
      <c r="F19" s="6"/>
      <c r="G19" s="6">
        <f>Tabela15[[#This Row],[Okvirna letna količina]]*Tabela15[[#This Row],[cena/EM 
(brez DDV)]]</f>
        <v>0</v>
      </c>
      <c r="H19" s="5"/>
    </row>
    <row r="20" spans="1:8" ht="16.5" x14ac:dyDescent="0.25">
      <c r="A20" s="13">
        <f>A19+1</f>
        <v>10</v>
      </c>
      <c r="B20" s="23" t="s">
        <v>114</v>
      </c>
      <c r="C20" s="12">
        <v>24.630000000000003</v>
      </c>
      <c r="D20" s="5" t="s">
        <v>5</v>
      </c>
      <c r="E20" s="6"/>
      <c r="F20" s="6"/>
      <c r="G20" s="6">
        <f>Tabela15[[#This Row],[Okvirna letna količina]]*Tabela15[[#This Row],[cena/EM 
(brez DDV)]]</f>
        <v>0</v>
      </c>
      <c r="H20" s="5"/>
    </row>
    <row r="21" spans="1:8" ht="16.5" x14ac:dyDescent="0.25">
      <c r="A21" s="13">
        <v>11</v>
      </c>
      <c r="B21" s="23" t="s">
        <v>115</v>
      </c>
      <c r="C21" s="12">
        <v>260.21000000000004</v>
      </c>
      <c r="D21" s="5" t="s">
        <v>5</v>
      </c>
      <c r="E21" s="6"/>
      <c r="F21" s="6"/>
      <c r="G21" s="6">
        <f>Tabela15[[#This Row],[Okvirna letna količina]]*Tabela15[[#This Row],[cena/EM 
(brez DDV)]]</f>
        <v>0</v>
      </c>
      <c r="H21" s="5"/>
    </row>
    <row r="22" spans="1:8" ht="16.5" x14ac:dyDescent="0.25">
      <c r="A22" s="13">
        <v>12</v>
      </c>
      <c r="B22" s="23" t="s">
        <v>116</v>
      </c>
      <c r="C22" s="12">
        <v>185.65</v>
      </c>
      <c r="D22" s="5" t="s">
        <v>5</v>
      </c>
      <c r="E22" s="6"/>
      <c r="F22" s="6"/>
      <c r="G22" s="6">
        <f>Tabela15[[#This Row],[Okvirna letna količina]]*Tabela15[[#This Row],[cena/EM 
(brez DDV)]]</f>
        <v>0</v>
      </c>
      <c r="H22" s="5"/>
    </row>
    <row r="23" spans="1:8" ht="16.5" x14ac:dyDescent="0.25">
      <c r="A23" s="13">
        <f>A22+1</f>
        <v>13</v>
      </c>
      <c r="B23" s="23" t="s">
        <v>117</v>
      </c>
      <c r="C23" s="12">
        <v>33.29</v>
      </c>
      <c r="D23" s="5" t="s">
        <v>5</v>
      </c>
      <c r="E23" s="6"/>
      <c r="F23" s="6"/>
      <c r="G23" s="6">
        <f>Tabela15[[#This Row],[Okvirna letna količina]]*Tabela15[[#This Row],[cena/EM 
(brez DDV)]]</f>
        <v>0</v>
      </c>
      <c r="H23" s="5"/>
    </row>
    <row r="24" spans="1:8" ht="16.5" x14ac:dyDescent="0.25">
      <c r="A24" s="13">
        <f>A23+1</f>
        <v>14</v>
      </c>
      <c r="B24" s="23" t="s">
        <v>118</v>
      </c>
      <c r="C24" s="12">
        <v>45.4</v>
      </c>
      <c r="D24" s="5" t="s">
        <v>5</v>
      </c>
      <c r="E24" s="6"/>
      <c r="F24" s="6"/>
      <c r="G24" s="6">
        <f>Tabela15[[#This Row],[Okvirna letna količina]]*Tabela15[[#This Row],[cena/EM 
(brez DDV)]]</f>
        <v>0</v>
      </c>
      <c r="H24" s="5"/>
    </row>
    <row r="25" spans="1:8" ht="16.5" x14ac:dyDescent="0.25">
      <c r="A25" s="13">
        <v>15</v>
      </c>
      <c r="B25" s="23" t="s">
        <v>119</v>
      </c>
      <c r="C25" s="12">
        <v>22.95</v>
      </c>
      <c r="D25" s="5" t="s">
        <v>5</v>
      </c>
      <c r="E25" s="6"/>
      <c r="F25" s="6"/>
      <c r="G25" s="6">
        <f>Tabela15[[#This Row],[Okvirna letna količina]]*Tabela15[[#This Row],[cena/EM 
(brez DDV)]]</f>
        <v>0</v>
      </c>
      <c r="H25" s="5"/>
    </row>
    <row r="26" spans="1:8" ht="16.5" x14ac:dyDescent="0.25">
      <c r="A26" s="13">
        <f>A25+1</f>
        <v>16</v>
      </c>
      <c r="B26" s="23" t="s">
        <v>120</v>
      </c>
      <c r="C26" s="12">
        <v>11.049999999999999</v>
      </c>
      <c r="D26" s="5" t="s">
        <v>5</v>
      </c>
      <c r="E26" s="6"/>
      <c r="F26" s="6"/>
      <c r="G26" s="6">
        <f>Tabela15[[#This Row],[Okvirna letna količina]]*Tabela15[[#This Row],[cena/EM 
(brez DDV)]]</f>
        <v>0</v>
      </c>
      <c r="H26" s="5"/>
    </row>
    <row r="27" spans="1:8" ht="16.5" x14ac:dyDescent="0.25">
      <c r="A27" s="13">
        <f>A26+1</f>
        <v>17</v>
      </c>
      <c r="B27" s="23" t="s">
        <v>121</v>
      </c>
      <c r="C27" s="12">
        <v>6.8999999999999995</v>
      </c>
      <c r="D27" s="5" t="s">
        <v>5</v>
      </c>
      <c r="E27" s="6"/>
      <c r="F27" s="6"/>
      <c r="G27" s="6">
        <f>Tabela15[[#This Row],[Okvirna letna količina]]*Tabela15[[#This Row],[cena/EM 
(brez DDV)]]</f>
        <v>0</v>
      </c>
      <c r="H27" s="5"/>
    </row>
    <row r="28" spans="1:8" ht="16.5" x14ac:dyDescent="0.25">
      <c r="A28" s="13">
        <f>A27+1</f>
        <v>18</v>
      </c>
      <c r="B28" s="23" t="s">
        <v>122</v>
      </c>
      <c r="C28" s="12">
        <v>20.25</v>
      </c>
      <c r="D28" s="5" t="s">
        <v>5</v>
      </c>
      <c r="E28" s="6"/>
      <c r="F28" s="6"/>
      <c r="G28" s="6">
        <f>Tabela15[[#This Row],[Okvirna letna količina]]*Tabela15[[#This Row],[cena/EM 
(brez DDV)]]</f>
        <v>0</v>
      </c>
      <c r="H28" s="5"/>
    </row>
    <row r="29" spans="1:8" ht="16.5" x14ac:dyDescent="0.25">
      <c r="A29" s="13">
        <f>A28+1</f>
        <v>19</v>
      </c>
      <c r="B29" s="23" t="s">
        <v>123</v>
      </c>
      <c r="C29" s="12">
        <v>7.99</v>
      </c>
      <c r="D29" s="5" t="s">
        <v>5</v>
      </c>
      <c r="E29" s="6"/>
      <c r="F29" s="6"/>
      <c r="G29" s="6">
        <f>Tabela15[[#This Row],[Okvirna letna količina]]*Tabela15[[#This Row],[cena/EM 
(brez DDV)]]</f>
        <v>0</v>
      </c>
      <c r="H29" s="5"/>
    </row>
    <row r="30" spans="1:8" ht="16.5" x14ac:dyDescent="0.25">
      <c r="A30" s="13">
        <v>20</v>
      </c>
      <c r="B30" s="23" t="s">
        <v>124</v>
      </c>
      <c r="C30" s="12">
        <v>1094.4000000000001</v>
      </c>
      <c r="D30" s="5" t="s">
        <v>5</v>
      </c>
      <c r="E30" s="6"/>
      <c r="F30" s="6"/>
      <c r="G30" s="6">
        <f>Tabela15[[#This Row],[Okvirna letna količina]]*Tabela15[[#This Row],[cena/EM 
(brez DDV)]]</f>
        <v>0</v>
      </c>
      <c r="H30" s="5"/>
    </row>
    <row r="31" spans="1:8" ht="16.5" x14ac:dyDescent="0.25">
      <c r="A31" s="13">
        <f>A30+1</f>
        <v>21</v>
      </c>
      <c r="B31" s="23" t="s">
        <v>125</v>
      </c>
      <c r="C31" s="12">
        <v>13</v>
      </c>
      <c r="D31" s="5" t="s">
        <v>5</v>
      </c>
      <c r="E31" s="6"/>
      <c r="F31" s="6"/>
      <c r="G31" s="6">
        <f>Tabela15[[#This Row],[Okvirna letna količina]]*Tabela15[[#This Row],[cena/EM 
(brez DDV)]]</f>
        <v>0</v>
      </c>
      <c r="H31" s="5"/>
    </row>
    <row r="32" spans="1:8" ht="16.5" x14ac:dyDescent="0.25">
      <c r="A32" s="13">
        <f>A31+1</f>
        <v>22</v>
      </c>
      <c r="B32" s="23" t="s">
        <v>126</v>
      </c>
      <c r="C32" s="12">
        <v>43.55</v>
      </c>
      <c r="D32" s="5" t="s">
        <v>5</v>
      </c>
      <c r="E32" s="6"/>
      <c r="F32" s="6"/>
      <c r="G32" s="6">
        <f>Tabela15[[#This Row],[Okvirna letna količina]]*Tabela15[[#This Row],[cena/EM 
(brez DDV)]]</f>
        <v>0</v>
      </c>
      <c r="H32" s="5"/>
    </row>
    <row r="33" spans="1:8" ht="16.5" x14ac:dyDescent="0.25">
      <c r="A33" s="13">
        <f>A32+1</f>
        <v>23</v>
      </c>
      <c r="B33" s="23" t="s">
        <v>127</v>
      </c>
      <c r="C33" s="12">
        <v>10</v>
      </c>
      <c r="D33" s="5" t="s">
        <v>5</v>
      </c>
      <c r="E33" s="6"/>
      <c r="F33" s="6"/>
      <c r="G33" s="6">
        <f>Tabela15[[#This Row],[Okvirna letna količina]]*Tabela15[[#This Row],[cena/EM 
(brez DDV)]]</f>
        <v>0</v>
      </c>
      <c r="H33" s="5"/>
    </row>
    <row r="34" spans="1:8" ht="16.5" x14ac:dyDescent="0.25">
      <c r="A34" s="13">
        <v>24</v>
      </c>
      <c r="B34" s="23" t="s">
        <v>128</v>
      </c>
      <c r="C34" s="12">
        <v>51.9</v>
      </c>
      <c r="D34" s="5" t="s">
        <v>5</v>
      </c>
      <c r="E34" s="6"/>
      <c r="F34" s="6"/>
      <c r="G34" s="6">
        <f>Tabela15[[#This Row],[Okvirna letna količina]]*Tabela15[[#This Row],[cena/EM 
(brez DDV)]]</f>
        <v>0</v>
      </c>
      <c r="H34" s="5"/>
    </row>
    <row r="35" spans="1:8" ht="16.5" x14ac:dyDescent="0.25">
      <c r="A35" s="13">
        <v>25</v>
      </c>
      <c r="B35" s="23" t="s">
        <v>129</v>
      </c>
      <c r="C35" s="12">
        <v>19.850000000000001</v>
      </c>
      <c r="D35" s="5" t="s">
        <v>5</v>
      </c>
      <c r="E35" s="6"/>
      <c r="F35" s="6"/>
      <c r="G35" s="6">
        <f>Tabela15[[#This Row],[Okvirna letna količina]]*Tabela15[[#This Row],[cena/EM 
(brez DDV)]]</f>
        <v>0</v>
      </c>
      <c r="H35" s="5"/>
    </row>
    <row r="36" spans="1:8" ht="16.5" x14ac:dyDescent="0.25">
      <c r="A36" s="13">
        <v>26</v>
      </c>
      <c r="B36" s="23" t="s">
        <v>130</v>
      </c>
      <c r="C36" s="12">
        <v>43.5</v>
      </c>
      <c r="D36" s="5" t="s">
        <v>5</v>
      </c>
      <c r="E36" s="6"/>
      <c r="F36" s="6"/>
      <c r="G36" s="6">
        <f>Tabela15[[#This Row],[Okvirna letna količina]]*Tabela15[[#This Row],[cena/EM 
(brez DDV)]]</f>
        <v>0</v>
      </c>
      <c r="H36" s="5"/>
    </row>
    <row r="37" spans="1:8" ht="16.5" x14ac:dyDescent="0.25">
      <c r="A37" s="13">
        <f>A36+1</f>
        <v>27</v>
      </c>
      <c r="B37" s="23" t="s">
        <v>131</v>
      </c>
      <c r="C37" s="12">
        <v>14</v>
      </c>
      <c r="D37" s="5" t="s">
        <v>5</v>
      </c>
      <c r="E37" s="6"/>
      <c r="F37" s="6"/>
      <c r="G37" s="6">
        <f>Tabela15[[#This Row],[Okvirna letna količina]]*Tabela15[[#This Row],[cena/EM 
(brez DDV)]]</f>
        <v>0</v>
      </c>
      <c r="H37" s="5"/>
    </row>
    <row r="38" spans="1:8" ht="16.5" x14ac:dyDescent="0.25">
      <c r="A38" s="13">
        <f>A37+1</f>
        <v>28</v>
      </c>
      <c r="B38" s="23" t="s">
        <v>132</v>
      </c>
      <c r="C38" s="12">
        <v>87.95</v>
      </c>
      <c r="D38" s="5" t="s">
        <v>5</v>
      </c>
      <c r="E38" s="6"/>
      <c r="F38" s="6"/>
      <c r="G38" s="6">
        <f>Tabela15[[#This Row],[Okvirna letna količina]]*Tabela15[[#This Row],[cena/EM 
(brez DDV)]]</f>
        <v>0</v>
      </c>
      <c r="H38" s="5"/>
    </row>
    <row r="39" spans="1:8" ht="16.5" x14ac:dyDescent="0.25">
      <c r="A39" s="13">
        <f>A38+1</f>
        <v>29</v>
      </c>
      <c r="B39" s="23" t="s">
        <v>133</v>
      </c>
      <c r="C39" s="12">
        <v>6</v>
      </c>
      <c r="D39" s="5" t="s">
        <v>5</v>
      </c>
      <c r="E39" s="6"/>
      <c r="F39" s="6"/>
      <c r="G39" s="6">
        <f>Tabela15[[#This Row],[Okvirna letna količina]]*Tabela15[[#This Row],[cena/EM 
(brez DDV)]]</f>
        <v>0</v>
      </c>
      <c r="H39" s="5"/>
    </row>
    <row r="40" spans="1:8" ht="16.5" x14ac:dyDescent="0.25">
      <c r="A40" s="13">
        <f>A39+1</f>
        <v>30</v>
      </c>
      <c r="B40" s="24" t="s">
        <v>134</v>
      </c>
      <c r="C40" s="12">
        <v>18.399999999999999</v>
      </c>
      <c r="D40" s="5" t="s">
        <v>5</v>
      </c>
      <c r="E40" s="6"/>
      <c r="F40" s="6"/>
      <c r="G40" s="6">
        <f>Tabela15[[#This Row],[Okvirna letna količina]]*Tabela15[[#This Row],[cena/EM 
(brez DDV)]]</f>
        <v>0</v>
      </c>
      <c r="H40" s="5"/>
    </row>
    <row r="41" spans="1:8" ht="16.5" x14ac:dyDescent="0.25">
      <c r="A41" s="13">
        <f>A40+1</f>
        <v>31</v>
      </c>
      <c r="B41" s="24" t="s">
        <v>135</v>
      </c>
      <c r="C41" s="17">
        <v>4.3</v>
      </c>
      <c r="D41" s="13" t="s">
        <v>5</v>
      </c>
      <c r="E41" s="10"/>
      <c r="F41" s="10"/>
      <c r="G41" s="11">
        <f>Tabela15[[#This Row],[Okvirna letna količina]]*Tabela15[[#This Row],[cena/EM 
(brez DDV)]]</f>
        <v>0</v>
      </c>
      <c r="H41" s="9"/>
    </row>
    <row r="42" spans="1:8" ht="16.5" x14ac:dyDescent="0.25">
      <c r="A42" s="13">
        <v>32</v>
      </c>
      <c r="B42" s="24" t="s">
        <v>136</v>
      </c>
      <c r="C42" s="12">
        <v>21.35</v>
      </c>
      <c r="D42" s="5" t="s">
        <v>5</v>
      </c>
      <c r="E42" s="6"/>
      <c r="F42" s="6"/>
      <c r="G42" s="6">
        <f>Tabela15[[#This Row],[Okvirna letna količina]]*Tabela15[[#This Row],[cena/EM 
(brez DDV)]]</f>
        <v>0</v>
      </c>
      <c r="H42" s="5"/>
    </row>
    <row r="43" spans="1:8" ht="16.5" x14ac:dyDescent="0.25">
      <c r="A43" s="13">
        <f>A42+1</f>
        <v>33</v>
      </c>
      <c r="B43" s="24" t="s">
        <v>137</v>
      </c>
      <c r="C43" s="12">
        <v>2</v>
      </c>
      <c r="D43" s="5" t="s">
        <v>5</v>
      </c>
      <c r="E43" s="6"/>
      <c r="F43" s="6"/>
      <c r="G43" s="6">
        <f>Tabela15[[#This Row],[Okvirna letna količina]]*Tabela15[[#This Row],[cena/EM 
(brez DDV)]]</f>
        <v>0</v>
      </c>
      <c r="H43" s="5"/>
    </row>
    <row r="44" spans="1:8" ht="16.5" x14ac:dyDescent="0.25">
      <c r="A44" s="13">
        <f>A43+1</f>
        <v>34</v>
      </c>
      <c r="B44" s="24" t="s">
        <v>138</v>
      </c>
      <c r="C44" s="12">
        <v>5.65</v>
      </c>
      <c r="D44" s="5" t="s">
        <v>5</v>
      </c>
      <c r="E44" s="6"/>
      <c r="F44" s="6"/>
      <c r="G44" s="6">
        <f>Tabela15[[#This Row],[Okvirna letna količina]]*Tabela15[[#This Row],[cena/EM 
(brez DDV)]]</f>
        <v>0</v>
      </c>
      <c r="H44" s="5"/>
    </row>
    <row r="45" spans="1:8" ht="16.5" x14ac:dyDescent="0.25">
      <c r="A45" s="13">
        <f>A44+1</f>
        <v>35</v>
      </c>
      <c r="B45" s="24" t="s">
        <v>139</v>
      </c>
      <c r="C45" s="12">
        <v>4.3</v>
      </c>
      <c r="D45" s="5" t="s">
        <v>5</v>
      </c>
      <c r="E45" s="6"/>
      <c r="F45" s="6"/>
      <c r="G45" s="6">
        <f>Tabela15[[#This Row],[Okvirna letna količina]]*Tabela15[[#This Row],[cena/EM 
(brez DDV)]]</f>
        <v>0</v>
      </c>
      <c r="H45" s="5"/>
    </row>
    <row r="46" spans="1:8" ht="16.5" x14ac:dyDescent="0.25">
      <c r="A46" s="13">
        <v>36</v>
      </c>
      <c r="B46" s="24" t="s">
        <v>140</v>
      </c>
      <c r="C46" s="12">
        <v>4.9000000000000004</v>
      </c>
      <c r="D46" s="5" t="s">
        <v>5</v>
      </c>
      <c r="E46" s="10"/>
      <c r="F46" s="10"/>
      <c r="G46" s="11">
        <f>Tabela15[[#This Row],[Okvirna letna količina]]*Tabela15[[#This Row],[cena/EM 
(brez DDV)]]</f>
        <v>0</v>
      </c>
      <c r="H46" s="9"/>
    </row>
    <row r="47" spans="1:8" ht="16.5" x14ac:dyDescent="0.25">
      <c r="A47" s="13">
        <v>37</v>
      </c>
      <c r="B47" s="24" t="s">
        <v>141</v>
      </c>
      <c r="C47" s="17">
        <v>78.849999999999994</v>
      </c>
      <c r="D47" s="13" t="s">
        <v>5</v>
      </c>
      <c r="E47" s="6"/>
      <c r="F47" s="6"/>
      <c r="G47" s="15">
        <f>Tabela15[[#This Row],[Okvirna letna količina]]*Tabela15[[#This Row],[cena/EM 
(brez DDV)]]</f>
        <v>0</v>
      </c>
      <c r="H47" s="5"/>
    </row>
    <row r="48" spans="1:8" ht="16.5" x14ac:dyDescent="0.25">
      <c r="A48" s="13">
        <v>38</v>
      </c>
      <c r="B48" s="24" t="s">
        <v>142</v>
      </c>
      <c r="C48" s="12">
        <v>2.65</v>
      </c>
      <c r="D48" s="5" t="s">
        <v>5</v>
      </c>
      <c r="E48" s="10"/>
      <c r="F48" s="10"/>
      <c r="G48" s="11">
        <f>Tabela15[[#This Row],[Okvirna letna količina]]*Tabela15[[#This Row],[cena/EM 
(brez DDV)]]</f>
        <v>0</v>
      </c>
      <c r="H48" s="9"/>
    </row>
    <row r="49" spans="1:8" ht="16.5" x14ac:dyDescent="0.25">
      <c r="A49" s="13">
        <v>39</v>
      </c>
      <c r="B49" s="24" t="s">
        <v>143</v>
      </c>
      <c r="C49" s="12">
        <v>9.3000000000000007</v>
      </c>
      <c r="D49" s="5" t="s">
        <v>5</v>
      </c>
      <c r="E49" s="10"/>
      <c r="F49" s="10"/>
      <c r="G49" s="11">
        <f>Tabela15[[#This Row],[Okvirna letna količina]]*Tabela15[[#This Row],[cena/EM 
(brez DDV)]]</f>
        <v>0</v>
      </c>
      <c r="H49" s="9"/>
    </row>
    <row r="50" spans="1:8" ht="16.5" x14ac:dyDescent="0.25">
      <c r="A50" s="13">
        <v>40</v>
      </c>
      <c r="B50" s="24" t="s">
        <v>144</v>
      </c>
      <c r="C50" s="12">
        <v>0.5</v>
      </c>
      <c r="D50" s="5" t="s">
        <v>5</v>
      </c>
      <c r="E50" s="10"/>
      <c r="F50" s="10"/>
      <c r="G50" s="11">
        <f>Tabela15[[#This Row],[Okvirna letna količina]]*Tabela15[[#This Row],[cena/EM 
(brez DDV)]]</f>
        <v>0</v>
      </c>
      <c r="H50" s="9"/>
    </row>
    <row r="51" spans="1:8" ht="16.5" x14ac:dyDescent="0.25">
      <c r="A51" s="13">
        <v>41</v>
      </c>
      <c r="B51" s="24" t="s">
        <v>145</v>
      </c>
      <c r="C51" s="17">
        <v>0.85</v>
      </c>
      <c r="D51" s="13" t="s">
        <v>5</v>
      </c>
      <c r="E51" s="6"/>
      <c r="F51" s="6"/>
      <c r="G51" s="15">
        <f>Tabela15[[#This Row],[Okvirna letna količina]]*Tabela15[[#This Row],[cena/EM 
(brez DDV)]]</f>
        <v>0</v>
      </c>
      <c r="H51" s="5"/>
    </row>
  </sheetData>
  <mergeCells count="3">
    <mergeCell ref="A4:H4"/>
    <mergeCell ref="A6:H6"/>
    <mergeCell ref="A8:H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10" sqref="A10:H19"/>
    </sheetView>
  </sheetViews>
  <sheetFormatPr defaultRowHeight="15" x14ac:dyDescent="0.25"/>
  <cols>
    <col min="1" max="1" width="5" customWidth="1"/>
    <col min="2" max="2" width="23.42578125" customWidth="1"/>
    <col min="3" max="3" width="10" customWidth="1"/>
    <col min="5" max="5" width="10.42578125" customWidth="1"/>
    <col min="6" max="6" width="6.42578125" customWidth="1"/>
    <col min="7" max="7" width="10.85546875" customWidth="1"/>
    <col min="8" max="8" width="11.42578125" customWidth="1"/>
  </cols>
  <sheetData>
    <row r="1" spans="1:8" ht="51.75" customHeight="1" x14ac:dyDescent="0.25">
      <c r="A1" s="1"/>
    </row>
    <row r="2" spans="1:8" ht="16.5" x14ac:dyDescent="0.25">
      <c r="A2" s="2"/>
    </row>
    <row r="4" spans="1:8" ht="16.5" x14ac:dyDescent="0.3">
      <c r="A4" s="27" t="s">
        <v>0</v>
      </c>
      <c r="B4" s="27"/>
      <c r="C4" s="27"/>
      <c r="D4" s="27"/>
      <c r="E4" s="27"/>
      <c r="F4" s="27"/>
      <c r="G4" s="27"/>
      <c r="H4" s="27"/>
    </row>
    <row r="6" spans="1:8" ht="16.5" x14ac:dyDescent="0.25">
      <c r="A6" s="28" t="s">
        <v>271</v>
      </c>
      <c r="B6" s="28"/>
      <c r="C6" s="28"/>
      <c r="D6" s="28"/>
      <c r="E6" s="28"/>
      <c r="F6" s="28"/>
      <c r="G6" s="28"/>
      <c r="H6" s="28"/>
    </row>
    <row r="7" spans="1:8" ht="16.5" x14ac:dyDescent="0.25">
      <c r="A7" s="3"/>
      <c r="B7" s="4"/>
    </row>
    <row r="8" spans="1:8" ht="16.5" x14ac:dyDescent="0.3">
      <c r="A8" s="29" t="s">
        <v>156</v>
      </c>
      <c r="B8" s="29"/>
      <c r="C8" s="29"/>
      <c r="D8" s="29"/>
      <c r="E8" s="29"/>
      <c r="F8" s="29"/>
      <c r="G8" s="29"/>
      <c r="H8" s="29"/>
    </row>
    <row r="10" spans="1:8" ht="66" x14ac:dyDescent="0.25">
      <c r="A10" s="7" t="s">
        <v>1</v>
      </c>
      <c r="B10" s="8" t="s">
        <v>2</v>
      </c>
      <c r="C10" s="7" t="s">
        <v>6</v>
      </c>
      <c r="D10" s="7" t="s">
        <v>3</v>
      </c>
      <c r="E10" s="7" t="s">
        <v>7</v>
      </c>
      <c r="F10" s="7" t="s">
        <v>8</v>
      </c>
      <c r="G10" s="7" t="s">
        <v>10</v>
      </c>
      <c r="H10" s="7" t="s">
        <v>4</v>
      </c>
    </row>
    <row r="11" spans="1:8" ht="16.5" x14ac:dyDescent="0.25">
      <c r="A11" s="5">
        <v>1</v>
      </c>
      <c r="B11" s="23" t="s">
        <v>147</v>
      </c>
      <c r="C11" s="23">
        <v>12</v>
      </c>
      <c r="D11" s="5" t="s">
        <v>9</v>
      </c>
      <c r="E11" s="6"/>
      <c r="F11" s="6"/>
      <c r="G11" s="6">
        <f>Tabela16[[#This Row],[Okvirna letna količina]]*Tabela16[[#This Row],[cena/EM 
(brez DDV)]]</f>
        <v>0</v>
      </c>
      <c r="H11" s="5"/>
    </row>
    <row r="12" spans="1:8" ht="16.5" x14ac:dyDescent="0.25">
      <c r="A12" s="5">
        <v>2</v>
      </c>
      <c r="B12" s="23" t="s">
        <v>148</v>
      </c>
      <c r="C12" s="23">
        <v>96</v>
      </c>
      <c r="D12" s="5" t="s">
        <v>9</v>
      </c>
      <c r="E12" s="6"/>
      <c r="F12" s="6"/>
      <c r="G12" s="6">
        <f>Tabela16[[#This Row],[Okvirna letna količina]]*Tabela16[[#This Row],[cena/EM 
(brez DDV)]]</f>
        <v>0</v>
      </c>
      <c r="H12" s="5"/>
    </row>
    <row r="13" spans="1:8" ht="16.5" x14ac:dyDescent="0.25">
      <c r="A13" s="5">
        <v>3</v>
      </c>
      <c r="B13" s="23" t="s">
        <v>149</v>
      </c>
      <c r="C13" s="23">
        <v>60</v>
      </c>
      <c r="D13" s="5" t="s">
        <v>9</v>
      </c>
      <c r="E13" s="6"/>
      <c r="F13" s="6"/>
      <c r="G13" s="6">
        <f>Tabela16[[#This Row],[Okvirna letna količina]]*Tabela16[[#This Row],[cena/EM 
(brez DDV)]]</f>
        <v>0</v>
      </c>
      <c r="H13" s="5"/>
    </row>
    <row r="14" spans="1:8" ht="16.5" x14ac:dyDescent="0.25">
      <c r="A14" s="5">
        <v>4</v>
      </c>
      <c r="B14" s="23" t="s">
        <v>150</v>
      </c>
      <c r="C14" s="23">
        <v>18</v>
      </c>
      <c r="D14" s="5" t="s">
        <v>9</v>
      </c>
      <c r="E14" s="6"/>
      <c r="F14" s="6"/>
      <c r="G14" s="6">
        <f>Tabela16[[#This Row],[Okvirna letna količina]]*Tabela16[[#This Row],[cena/EM 
(brez DDV)]]</f>
        <v>0</v>
      </c>
      <c r="H14" s="5"/>
    </row>
    <row r="15" spans="1:8" ht="16.5" x14ac:dyDescent="0.25">
      <c r="A15" s="5">
        <v>5</v>
      </c>
      <c r="B15" s="23" t="s">
        <v>151</v>
      </c>
      <c r="C15" s="23">
        <v>48</v>
      </c>
      <c r="D15" s="5" t="s">
        <v>9</v>
      </c>
      <c r="E15" s="6"/>
      <c r="F15" s="6"/>
      <c r="G15" s="6">
        <f>Tabela16[[#This Row],[Okvirna letna količina]]*Tabela16[[#This Row],[cena/EM 
(brez DDV)]]</f>
        <v>0</v>
      </c>
      <c r="H15" s="5"/>
    </row>
    <row r="16" spans="1:8" ht="16.5" x14ac:dyDescent="0.25">
      <c r="A16" s="5">
        <v>6</v>
      </c>
      <c r="B16" s="23" t="s">
        <v>152</v>
      </c>
      <c r="C16" s="23">
        <v>324</v>
      </c>
      <c r="D16" s="5" t="s">
        <v>9</v>
      </c>
      <c r="E16" s="6"/>
      <c r="F16" s="6"/>
      <c r="G16" s="6">
        <f>Tabela16[[#This Row],[Okvirna letna količina]]*Tabela16[[#This Row],[cena/EM 
(brez DDV)]]</f>
        <v>0</v>
      </c>
      <c r="H16" s="5"/>
    </row>
    <row r="17" spans="1:8" ht="16.5" x14ac:dyDescent="0.25">
      <c r="A17" s="5">
        <v>7</v>
      </c>
      <c r="B17" s="23" t="s">
        <v>153</v>
      </c>
      <c r="C17" s="23">
        <v>6</v>
      </c>
      <c r="D17" s="5" t="s">
        <v>9</v>
      </c>
      <c r="E17" s="6"/>
      <c r="F17" s="6"/>
      <c r="G17" s="6">
        <f>Tabela16[[#This Row],[Okvirna letna količina]]*Tabela16[[#This Row],[cena/EM 
(brez DDV)]]</f>
        <v>0</v>
      </c>
      <c r="H17" s="5"/>
    </row>
    <row r="18" spans="1:8" ht="16.5" x14ac:dyDescent="0.25">
      <c r="A18" s="5">
        <v>8</v>
      </c>
      <c r="B18" s="23" t="s">
        <v>154</v>
      </c>
      <c r="C18" s="23">
        <v>4</v>
      </c>
      <c r="D18" s="5" t="s">
        <v>9</v>
      </c>
      <c r="E18" s="6"/>
      <c r="F18" s="6"/>
      <c r="G18" s="6">
        <f>Tabela16[[#This Row],[Okvirna letna količina]]*Tabela16[[#This Row],[cena/EM 
(brez DDV)]]</f>
        <v>0</v>
      </c>
      <c r="H18" s="5"/>
    </row>
    <row r="19" spans="1:8" ht="16.5" x14ac:dyDescent="0.25">
      <c r="A19" s="5">
        <v>9</v>
      </c>
      <c r="B19" s="23" t="s">
        <v>155</v>
      </c>
      <c r="C19" s="23">
        <v>27</v>
      </c>
      <c r="D19" s="5" t="s">
        <v>9</v>
      </c>
      <c r="E19" s="6"/>
      <c r="F19" s="6"/>
      <c r="G19" s="6">
        <f>Tabela16[[#This Row],[Okvirna letna količina]]*Tabela16[[#This Row],[cena/EM 
(brez DDV)]]</f>
        <v>0</v>
      </c>
      <c r="H19" s="5"/>
    </row>
  </sheetData>
  <mergeCells count="3">
    <mergeCell ref="A4:H4"/>
    <mergeCell ref="A6:H6"/>
    <mergeCell ref="A8:H8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0" workbookViewId="0">
      <selection activeCell="A10" sqref="A10:H38"/>
    </sheetView>
  </sheetViews>
  <sheetFormatPr defaultRowHeight="15" x14ac:dyDescent="0.25"/>
  <cols>
    <col min="1" max="1" width="5" customWidth="1"/>
    <col min="2" max="2" width="28.28515625" customWidth="1"/>
    <col min="3" max="3" width="9.85546875" customWidth="1"/>
    <col min="5" max="5" width="12.5703125" customWidth="1"/>
    <col min="6" max="7" width="13.5703125" customWidth="1"/>
    <col min="8" max="8" width="8.85546875" customWidth="1"/>
  </cols>
  <sheetData>
    <row r="1" spans="1:8" ht="51.75" customHeight="1" x14ac:dyDescent="0.25">
      <c r="A1" s="1"/>
    </row>
    <row r="2" spans="1:8" ht="16.5" x14ac:dyDescent="0.25">
      <c r="A2" s="2"/>
    </row>
    <row r="4" spans="1:8" ht="16.5" x14ac:dyDescent="0.3">
      <c r="A4" s="27" t="s">
        <v>0</v>
      </c>
      <c r="B4" s="27"/>
      <c r="C4" s="27"/>
      <c r="D4" s="27"/>
      <c r="E4" s="27"/>
      <c r="F4" s="27"/>
      <c r="G4" s="27"/>
      <c r="H4" s="27"/>
    </row>
    <row r="6" spans="1:8" ht="16.5" x14ac:dyDescent="0.25">
      <c r="A6" s="28" t="s">
        <v>271</v>
      </c>
      <c r="B6" s="28"/>
      <c r="C6" s="28"/>
      <c r="D6" s="28"/>
      <c r="E6" s="28"/>
      <c r="F6" s="28"/>
      <c r="G6" s="28"/>
      <c r="H6" s="28"/>
    </row>
    <row r="7" spans="1:8" ht="16.5" x14ac:dyDescent="0.25">
      <c r="A7" s="3"/>
      <c r="B7" s="4"/>
    </row>
    <row r="8" spans="1:8" ht="16.5" x14ac:dyDescent="0.3">
      <c r="A8" s="29" t="s">
        <v>213</v>
      </c>
      <c r="B8" s="29"/>
      <c r="C8" s="29"/>
      <c r="D8" s="29"/>
      <c r="E8" s="29"/>
      <c r="F8" s="29"/>
      <c r="G8" s="29"/>
      <c r="H8" s="29"/>
    </row>
    <row r="10" spans="1:8" ht="49.5" x14ac:dyDescent="0.25">
      <c r="A10" s="7" t="s">
        <v>1</v>
      </c>
      <c r="B10" s="8" t="s">
        <v>2</v>
      </c>
      <c r="C10" s="7" t="s">
        <v>6</v>
      </c>
      <c r="D10" s="7" t="s">
        <v>3</v>
      </c>
      <c r="E10" s="7" t="s">
        <v>7</v>
      </c>
      <c r="F10" s="7" t="s">
        <v>8</v>
      </c>
      <c r="G10" s="7" t="s">
        <v>10</v>
      </c>
      <c r="H10" s="7" t="s">
        <v>4</v>
      </c>
    </row>
    <row r="11" spans="1:8" ht="16.5" x14ac:dyDescent="0.25">
      <c r="A11" s="13" t="s">
        <v>185</v>
      </c>
      <c r="B11" s="23" t="s">
        <v>157</v>
      </c>
      <c r="C11" s="26">
        <v>1644</v>
      </c>
      <c r="D11" s="5" t="s">
        <v>9</v>
      </c>
      <c r="E11" s="10"/>
      <c r="F11" s="10"/>
      <c r="G11" s="11">
        <f>Tabela17[[#This Row],[Okvirna letna količina]]*Tabela17[[#This Row],[cena/EM 
(brez DDV)]]</f>
        <v>0</v>
      </c>
      <c r="H11" s="9"/>
    </row>
    <row r="12" spans="1:8" ht="16.5" x14ac:dyDescent="0.25">
      <c r="A12" s="13" t="s">
        <v>186</v>
      </c>
      <c r="B12" s="23" t="s">
        <v>158</v>
      </c>
      <c r="C12" s="26">
        <v>500</v>
      </c>
      <c r="D12" s="5" t="s">
        <v>9</v>
      </c>
      <c r="E12" s="6"/>
      <c r="F12" s="6"/>
      <c r="G12" s="15">
        <f>Tabela17[[#This Row],[Okvirna letna količina]]*Tabela17[[#This Row],[cena/EM 
(brez DDV)]]</f>
        <v>0</v>
      </c>
      <c r="H12" s="5"/>
    </row>
    <row r="13" spans="1:8" ht="16.5" x14ac:dyDescent="0.25">
      <c r="A13" s="13" t="s">
        <v>187</v>
      </c>
      <c r="B13" s="23" t="s">
        <v>159</v>
      </c>
      <c r="C13" s="26">
        <v>204</v>
      </c>
      <c r="D13" s="5" t="s">
        <v>9</v>
      </c>
      <c r="E13" s="6"/>
      <c r="F13" s="6"/>
      <c r="G13" s="6">
        <f>Tabela17[[#This Row],[Okvirna letna količina]]*Tabela17[[#This Row],[cena/EM 
(brez DDV)]]</f>
        <v>0</v>
      </c>
      <c r="H13" s="5"/>
    </row>
    <row r="14" spans="1:8" ht="16.5" x14ac:dyDescent="0.25">
      <c r="A14" s="13" t="s">
        <v>188</v>
      </c>
      <c r="B14" s="23" t="s">
        <v>160</v>
      </c>
      <c r="C14" s="26">
        <v>481</v>
      </c>
      <c r="D14" s="5" t="s">
        <v>9</v>
      </c>
      <c r="E14" s="6"/>
      <c r="F14" s="6"/>
      <c r="G14" s="6">
        <f>Tabela17[[#This Row],[Okvirna letna količina]]*Tabela17[[#This Row],[cena/EM 
(brez DDV)]]</f>
        <v>0</v>
      </c>
      <c r="H14" s="5"/>
    </row>
    <row r="15" spans="1:8" ht="16.5" x14ac:dyDescent="0.25">
      <c r="A15" s="13" t="s">
        <v>189</v>
      </c>
      <c r="B15" s="23" t="s">
        <v>161</v>
      </c>
      <c r="C15" s="26">
        <v>180</v>
      </c>
      <c r="D15" s="5" t="s">
        <v>9</v>
      </c>
      <c r="E15" s="10"/>
      <c r="F15" s="10"/>
      <c r="G15" s="11">
        <f>Tabela17[[#This Row],[Okvirna letna količina]]*Tabela17[[#This Row],[cena/EM 
(brez DDV)]]</f>
        <v>0</v>
      </c>
      <c r="H15" s="9"/>
    </row>
    <row r="16" spans="1:8" ht="16.5" x14ac:dyDescent="0.25">
      <c r="A16" s="13" t="s">
        <v>190</v>
      </c>
      <c r="B16" s="23" t="s">
        <v>162</v>
      </c>
      <c r="C16" s="26">
        <v>372</v>
      </c>
      <c r="D16" s="5" t="s">
        <v>9</v>
      </c>
      <c r="E16" s="6"/>
      <c r="F16" s="6"/>
      <c r="G16" s="6">
        <f>Tabela17[[#This Row],[Okvirna letna količina]]*Tabela17[[#This Row],[cena/EM 
(brez DDV)]]</f>
        <v>0</v>
      </c>
      <c r="H16" s="5"/>
    </row>
    <row r="17" spans="1:8" ht="16.5" x14ac:dyDescent="0.25">
      <c r="A17" s="13" t="s">
        <v>191</v>
      </c>
      <c r="B17" s="23" t="s">
        <v>163</v>
      </c>
      <c r="C17" s="26">
        <v>29.55</v>
      </c>
      <c r="D17" s="5" t="s">
        <v>9</v>
      </c>
      <c r="E17" s="6"/>
      <c r="F17" s="6"/>
      <c r="G17" s="6">
        <f>Tabela17[[#This Row],[Okvirna letna količina]]*Tabela17[[#This Row],[cena/EM 
(brez DDV)]]</f>
        <v>0</v>
      </c>
      <c r="H17" s="5"/>
    </row>
    <row r="18" spans="1:8" ht="16.5" x14ac:dyDescent="0.25">
      <c r="A18" s="13" t="s">
        <v>192</v>
      </c>
      <c r="B18" s="23" t="s">
        <v>164</v>
      </c>
      <c r="C18" s="26">
        <v>59</v>
      </c>
      <c r="D18" s="5" t="s">
        <v>9</v>
      </c>
      <c r="E18" s="6"/>
      <c r="F18" s="6"/>
      <c r="G18" s="15">
        <f>Tabela17[[#This Row],[Okvirna letna količina]]*Tabela17[[#This Row],[cena/EM 
(brez DDV)]]</f>
        <v>0</v>
      </c>
      <c r="H18" s="5"/>
    </row>
    <row r="19" spans="1:8" ht="16.5" x14ac:dyDescent="0.25">
      <c r="A19" s="13" t="s">
        <v>193</v>
      </c>
      <c r="B19" s="23" t="s">
        <v>165</v>
      </c>
      <c r="C19" s="26">
        <v>125</v>
      </c>
      <c r="D19" s="5" t="s">
        <v>9</v>
      </c>
      <c r="E19" s="6"/>
      <c r="F19" s="6"/>
      <c r="G19" s="6">
        <f>Tabela17[[#This Row],[Okvirna letna količina]]*Tabela17[[#This Row],[cena/EM 
(brez DDV)]]</f>
        <v>0</v>
      </c>
      <c r="H19" s="5"/>
    </row>
    <row r="20" spans="1:8" ht="16.5" x14ac:dyDescent="0.25">
      <c r="A20" s="13" t="s">
        <v>194</v>
      </c>
      <c r="B20" s="23" t="s">
        <v>166</v>
      </c>
      <c r="C20" s="26">
        <v>100</v>
      </c>
      <c r="D20" s="5" t="s">
        <v>9</v>
      </c>
      <c r="E20" s="6"/>
      <c r="F20" s="6"/>
      <c r="G20" s="15">
        <f>Tabela17[[#This Row],[Okvirna letna količina]]*Tabela17[[#This Row],[cena/EM 
(brez DDV)]]</f>
        <v>0</v>
      </c>
      <c r="H20" s="5"/>
    </row>
    <row r="21" spans="1:8" ht="16.5" x14ac:dyDescent="0.25">
      <c r="A21" s="13" t="s">
        <v>195</v>
      </c>
      <c r="B21" s="23" t="s">
        <v>167</v>
      </c>
      <c r="C21" s="26">
        <v>100</v>
      </c>
      <c r="D21" s="5" t="s">
        <v>9</v>
      </c>
      <c r="E21" s="6"/>
      <c r="F21" s="6"/>
      <c r="G21" s="6">
        <f>Tabela17[[#This Row],[Okvirna letna količina]]*Tabela17[[#This Row],[cena/EM 
(brez DDV)]]</f>
        <v>0</v>
      </c>
      <c r="H21" s="5"/>
    </row>
    <row r="22" spans="1:8" ht="16.5" x14ac:dyDescent="0.25">
      <c r="A22" s="13" t="s">
        <v>196</v>
      </c>
      <c r="B22" s="23" t="s">
        <v>168</v>
      </c>
      <c r="C22" s="26">
        <v>36</v>
      </c>
      <c r="D22" s="5" t="s">
        <v>9</v>
      </c>
      <c r="E22" s="6"/>
      <c r="F22" s="6"/>
      <c r="G22" s="15">
        <f>Tabela17[[#This Row],[Okvirna letna količina]]*Tabela17[[#This Row],[cena/EM 
(brez DDV)]]</f>
        <v>0</v>
      </c>
      <c r="H22" s="5"/>
    </row>
    <row r="23" spans="1:8" ht="16.5" x14ac:dyDescent="0.25">
      <c r="A23" s="13" t="s">
        <v>197</v>
      </c>
      <c r="B23" s="23" t="s">
        <v>169</v>
      </c>
      <c r="C23" s="26">
        <v>324</v>
      </c>
      <c r="D23" s="5" t="s">
        <v>9</v>
      </c>
      <c r="E23" s="6"/>
      <c r="F23" s="6"/>
      <c r="G23" s="6">
        <f>Tabela17[[#This Row],[Okvirna letna količina]]*Tabela17[[#This Row],[cena/EM 
(brez DDV)]]</f>
        <v>0</v>
      </c>
      <c r="H23" s="5"/>
    </row>
    <row r="24" spans="1:8" ht="16.5" x14ac:dyDescent="0.25">
      <c r="A24" s="13" t="s">
        <v>198</v>
      </c>
      <c r="B24" s="23" t="s">
        <v>170</v>
      </c>
      <c r="C24" s="26">
        <v>120</v>
      </c>
      <c r="D24" s="5" t="s">
        <v>9</v>
      </c>
      <c r="E24" s="6"/>
      <c r="F24" s="6"/>
      <c r="G24" s="6">
        <f>Tabela17[[#This Row],[Okvirna letna količina]]*Tabela17[[#This Row],[cena/EM 
(brez DDV)]]</f>
        <v>0</v>
      </c>
      <c r="H24" s="5"/>
    </row>
    <row r="25" spans="1:8" ht="16.5" x14ac:dyDescent="0.25">
      <c r="A25" s="13" t="s">
        <v>199</v>
      </c>
      <c r="B25" s="23" t="s">
        <v>171</v>
      </c>
      <c r="C25" s="26">
        <v>186</v>
      </c>
      <c r="D25" s="5" t="s">
        <v>9</v>
      </c>
      <c r="E25" s="6"/>
      <c r="F25" s="6"/>
      <c r="G25" s="15">
        <f>Tabela17[[#This Row],[Okvirna letna količina]]*Tabela17[[#This Row],[cena/EM 
(brez DDV)]]</f>
        <v>0</v>
      </c>
      <c r="H25" s="5"/>
    </row>
    <row r="26" spans="1:8" ht="16.5" x14ac:dyDescent="0.25">
      <c r="A26" s="13" t="s">
        <v>200</v>
      </c>
      <c r="B26" s="23" t="s">
        <v>172</v>
      </c>
      <c r="C26" s="26">
        <v>668</v>
      </c>
      <c r="D26" s="5" t="s">
        <v>9</v>
      </c>
      <c r="E26" s="6"/>
      <c r="F26" s="6"/>
      <c r="G26" s="15">
        <f>Tabela17[[#This Row],[Okvirna letna količina]]*Tabela17[[#This Row],[cena/EM 
(brez DDV)]]</f>
        <v>0</v>
      </c>
      <c r="H26" s="5"/>
    </row>
    <row r="27" spans="1:8" ht="16.5" x14ac:dyDescent="0.25">
      <c r="A27" s="13" t="s">
        <v>201</v>
      </c>
      <c r="B27" s="23" t="s">
        <v>173</v>
      </c>
      <c r="C27" s="26">
        <v>84</v>
      </c>
      <c r="D27" s="5" t="s">
        <v>9</v>
      </c>
      <c r="E27" s="6"/>
      <c r="F27" s="6"/>
      <c r="G27" s="6">
        <f>Tabela17[[#This Row],[Okvirna letna količina]]*Tabela17[[#This Row],[cena/EM 
(brez DDV)]]</f>
        <v>0</v>
      </c>
      <c r="H27" s="5"/>
    </row>
    <row r="28" spans="1:8" ht="16.5" x14ac:dyDescent="0.25">
      <c r="A28" s="13" t="s">
        <v>202</v>
      </c>
      <c r="B28" s="23" t="s">
        <v>174</v>
      </c>
      <c r="C28" s="26">
        <v>9</v>
      </c>
      <c r="D28" s="5" t="s">
        <v>9</v>
      </c>
      <c r="E28" s="6"/>
      <c r="F28" s="6"/>
      <c r="G28" s="6">
        <f>Tabela17[[#This Row],[Okvirna letna količina]]*Tabela17[[#This Row],[cena/EM 
(brez DDV)]]</f>
        <v>0</v>
      </c>
      <c r="H28" s="5"/>
    </row>
    <row r="29" spans="1:8" ht="16.5" x14ac:dyDescent="0.25">
      <c r="A29" s="13" t="s">
        <v>203</v>
      </c>
      <c r="B29" s="23" t="s">
        <v>175</v>
      </c>
      <c r="C29" s="26">
        <v>80</v>
      </c>
      <c r="D29" s="5" t="s">
        <v>9</v>
      </c>
      <c r="E29" s="6"/>
      <c r="F29" s="6"/>
      <c r="G29" s="6">
        <f>Tabela17[[#This Row],[Okvirna letna količina]]*Tabela17[[#This Row],[cena/EM 
(brez DDV)]]</f>
        <v>0</v>
      </c>
      <c r="H29" s="5"/>
    </row>
    <row r="30" spans="1:8" ht="16.5" x14ac:dyDescent="0.25">
      <c r="A30" s="13" t="s">
        <v>204</v>
      </c>
      <c r="B30" s="23" t="s">
        <v>176</v>
      </c>
      <c r="C30" s="26">
        <v>4</v>
      </c>
      <c r="D30" s="5" t="s">
        <v>9</v>
      </c>
      <c r="E30" s="10"/>
      <c r="F30" s="10"/>
      <c r="G30" s="11">
        <f>Tabela17[[#This Row],[Okvirna letna količina]]*Tabela17[[#This Row],[cena/EM 
(brez DDV)]]</f>
        <v>0</v>
      </c>
      <c r="H30" s="9"/>
    </row>
    <row r="31" spans="1:8" ht="16.5" x14ac:dyDescent="0.25">
      <c r="A31" s="13" t="s">
        <v>205</v>
      </c>
      <c r="B31" s="23" t="s">
        <v>177</v>
      </c>
      <c r="C31" s="26">
        <v>54</v>
      </c>
      <c r="D31" s="5" t="s">
        <v>9</v>
      </c>
      <c r="E31" s="10"/>
      <c r="F31" s="10"/>
      <c r="G31" s="11">
        <f>Tabela17[[#This Row],[Okvirna letna količina]]*Tabela17[[#This Row],[cena/EM 
(brez DDV)]]</f>
        <v>0</v>
      </c>
      <c r="H31" s="9"/>
    </row>
    <row r="32" spans="1:8" ht="16.5" x14ac:dyDescent="0.25">
      <c r="A32" s="13" t="s">
        <v>206</v>
      </c>
      <c r="B32" s="23" t="s">
        <v>178</v>
      </c>
      <c r="C32" s="26">
        <v>16</v>
      </c>
      <c r="D32" s="5" t="s">
        <v>9</v>
      </c>
      <c r="E32" s="10"/>
      <c r="F32" s="10"/>
      <c r="G32" s="11">
        <f>Tabela17[[#This Row],[Okvirna letna količina]]*Tabela17[[#This Row],[cena/EM 
(brez DDV)]]</f>
        <v>0</v>
      </c>
      <c r="H32" s="9"/>
    </row>
    <row r="33" spans="1:8" ht="16.5" x14ac:dyDescent="0.25">
      <c r="A33" s="13" t="s">
        <v>207</v>
      </c>
      <c r="B33" s="23" t="s">
        <v>179</v>
      </c>
      <c r="C33" s="26">
        <v>96</v>
      </c>
      <c r="D33" s="5" t="s">
        <v>9</v>
      </c>
      <c r="E33" s="10"/>
      <c r="F33" s="10"/>
      <c r="G33" s="11">
        <f>Tabela17[[#This Row],[Okvirna letna količina]]*Tabela17[[#This Row],[cena/EM 
(brez DDV)]]</f>
        <v>0</v>
      </c>
      <c r="H33" s="9"/>
    </row>
    <row r="34" spans="1:8" ht="16.5" x14ac:dyDescent="0.25">
      <c r="A34" s="13" t="s">
        <v>208</v>
      </c>
      <c r="B34" s="23" t="s">
        <v>180</v>
      </c>
      <c r="C34" s="26">
        <v>14.73</v>
      </c>
      <c r="D34" s="5" t="s">
        <v>9</v>
      </c>
      <c r="E34" s="10"/>
      <c r="F34" s="10"/>
      <c r="G34" s="11">
        <f>Tabela17[[#This Row],[Okvirna letna količina]]*Tabela17[[#This Row],[cena/EM 
(brez DDV)]]</f>
        <v>0</v>
      </c>
      <c r="H34" s="9"/>
    </row>
    <row r="35" spans="1:8" ht="16.5" x14ac:dyDescent="0.25">
      <c r="A35" s="13" t="s">
        <v>209</v>
      </c>
      <c r="B35" s="23" t="s">
        <v>181</v>
      </c>
      <c r="C35" s="26">
        <v>1</v>
      </c>
      <c r="D35" s="5" t="s">
        <v>9</v>
      </c>
      <c r="E35" s="10"/>
      <c r="F35" s="10"/>
      <c r="G35" s="11">
        <f>Tabela17[[#This Row],[Okvirna letna količina]]*Tabela17[[#This Row],[cena/EM 
(brez DDV)]]</f>
        <v>0</v>
      </c>
      <c r="H35" s="9"/>
    </row>
    <row r="36" spans="1:8" ht="16.5" x14ac:dyDescent="0.25">
      <c r="A36" s="13" t="s">
        <v>210</v>
      </c>
      <c r="B36" s="23" t="s">
        <v>182</v>
      </c>
      <c r="C36" s="26">
        <v>24</v>
      </c>
      <c r="D36" s="5" t="s">
        <v>9</v>
      </c>
      <c r="E36" s="10"/>
      <c r="F36" s="10"/>
      <c r="G36" s="11">
        <f>Tabela17[[#This Row],[Okvirna letna količina]]*Tabela17[[#This Row],[cena/EM 
(brez DDV)]]</f>
        <v>0</v>
      </c>
      <c r="H36" s="9"/>
    </row>
    <row r="37" spans="1:8" ht="16.5" x14ac:dyDescent="0.25">
      <c r="A37" s="13" t="s">
        <v>211</v>
      </c>
      <c r="B37" s="23" t="s">
        <v>183</v>
      </c>
      <c r="C37" s="26">
        <v>110</v>
      </c>
      <c r="D37" s="5" t="s">
        <v>9</v>
      </c>
      <c r="E37" s="10"/>
      <c r="F37" s="10"/>
      <c r="G37" s="11">
        <f>Tabela17[[#This Row],[Okvirna letna količina]]*Tabela17[[#This Row],[cena/EM 
(brez DDV)]]</f>
        <v>0</v>
      </c>
      <c r="H37" s="9"/>
    </row>
    <row r="38" spans="1:8" ht="16.5" x14ac:dyDescent="0.25">
      <c r="A38" s="13" t="s">
        <v>212</v>
      </c>
      <c r="B38" s="23" t="s">
        <v>184</v>
      </c>
      <c r="C38" s="26">
        <v>24</v>
      </c>
      <c r="D38" s="5" t="s">
        <v>9</v>
      </c>
      <c r="E38" s="10"/>
      <c r="F38" s="10"/>
      <c r="G38" s="11">
        <f>Tabela17[[#This Row],[Okvirna letna količina]]*Tabela17[[#This Row],[cena/EM 
(brez DDV)]]</f>
        <v>0</v>
      </c>
      <c r="H38" s="9"/>
    </row>
  </sheetData>
  <mergeCells count="3">
    <mergeCell ref="A4:H4"/>
    <mergeCell ref="A6:H6"/>
    <mergeCell ref="A8:H8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37" workbookViewId="0">
      <selection activeCell="B68" sqref="B68"/>
    </sheetView>
  </sheetViews>
  <sheetFormatPr defaultRowHeight="15" x14ac:dyDescent="0.25"/>
  <cols>
    <col min="1" max="1" width="5" customWidth="1"/>
    <col min="2" max="2" width="29.28515625" customWidth="1"/>
    <col min="3" max="3" width="8.7109375" customWidth="1"/>
    <col min="5" max="5" width="11.140625" customWidth="1"/>
    <col min="6" max="6" width="11.42578125" customWidth="1"/>
    <col min="7" max="7" width="9.85546875" customWidth="1"/>
    <col min="8" max="8" width="8.28515625" customWidth="1"/>
  </cols>
  <sheetData>
    <row r="1" spans="1:8" ht="51.75" customHeight="1" x14ac:dyDescent="0.25">
      <c r="A1" s="1"/>
    </row>
    <row r="2" spans="1:8" ht="16.5" x14ac:dyDescent="0.25">
      <c r="A2" s="2"/>
    </row>
    <row r="4" spans="1:8" ht="16.5" x14ac:dyDescent="0.3">
      <c r="A4" s="27" t="s">
        <v>0</v>
      </c>
      <c r="B4" s="27"/>
      <c r="C4" s="27"/>
      <c r="D4" s="27"/>
      <c r="E4" s="27"/>
      <c r="F4" s="27"/>
      <c r="G4" s="27"/>
      <c r="H4" s="27"/>
    </row>
    <row r="6" spans="1:8" ht="16.5" x14ac:dyDescent="0.25">
      <c r="A6" s="28" t="s">
        <v>271</v>
      </c>
      <c r="B6" s="28"/>
      <c r="C6" s="28"/>
      <c r="D6" s="28"/>
      <c r="E6" s="28"/>
      <c r="F6" s="28"/>
      <c r="G6" s="28"/>
      <c r="H6" s="28"/>
    </row>
    <row r="7" spans="1:8" ht="16.5" x14ac:dyDescent="0.25">
      <c r="A7" s="3"/>
      <c r="B7" s="4"/>
    </row>
    <row r="8" spans="1:8" ht="16.5" x14ac:dyDescent="0.3">
      <c r="A8" s="29" t="s">
        <v>214</v>
      </c>
      <c r="B8" s="29"/>
      <c r="C8" s="29"/>
      <c r="D8" s="29"/>
      <c r="E8" s="29"/>
      <c r="F8" s="29"/>
      <c r="G8" s="29"/>
      <c r="H8" s="29"/>
    </row>
    <row r="10" spans="1:8" ht="49.5" x14ac:dyDescent="0.25">
      <c r="A10" s="7" t="s">
        <v>1</v>
      </c>
      <c r="B10" s="8" t="s">
        <v>2</v>
      </c>
      <c r="C10" s="7" t="s">
        <v>6</v>
      </c>
      <c r="D10" s="7" t="s">
        <v>3</v>
      </c>
      <c r="E10" s="7" t="s">
        <v>7</v>
      </c>
      <c r="F10" s="7" t="s">
        <v>8</v>
      </c>
      <c r="G10" s="7" t="s">
        <v>10</v>
      </c>
      <c r="H10" s="7" t="s">
        <v>4</v>
      </c>
    </row>
    <row r="11" spans="1:8" ht="16.5" x14ac:dyDescent="0.25">
      <c r="A11" s="13">
        <v>1</v>
      </c>
      <c r="B11" s="23" t="s">
        <v>215</v>
      </c>
      <c r="C11" s="23">
        <v>12</v>
      </c>
      <c r="D11" s="5" t="s">
        <v>9</v>
      </c>
      <c r="E11" s="6"/>
      <c r="F11" s="6"/>
      <c r="G11" s="6">
        <f>Tabela18[[#This Row],[Okvirna letna količina]]*Tabela18[[#This Row],[cena/EM 
(brez DDV)]]</f>
        <v>0</v>
      </c>
      <c r="H11" s="5"/>
    </row>
    <row r="12" spans="1:8" ht="16.5" x14ac:dyDescent="0.25">
      <c r="A12" s="13">
        <v>3</v>
      </c>
      <c r="B12" s="23" t="s">
        <v>216</v>
      </c>
      <c r="C12" s="23">
        <v>200</v>
      </c>
      <c r="D12" s="5" t="s">
        <v>9</v>
      </c>
      <c r="E12" s="6"/>
      <c r="F12" s="6"/>
      <c r="G12" s="6">
        <f>Tabela18[[#This Row],[Okvirna letna količina]]*Tabela18[[#This Row],[cena/EM 
(brez DDV)]]</f>
        <v>0</v>
      </c>
      <c r="H12" s="5"/>
    </row>
    <row r="13" spans="1:8" ht="16.5" x14ac:dyDescent="0.25">
      <c r="A13" s="13">
        <v>4</v>
      </c>
      <c r="B13" s="23" t="s">
        <v>217</v>
      </c>
      <c r="C13" s="23">
        <v>56</v>
      </c>
      <c r="D13" s="5" t="s">
        <v>9</v>
      </c>
      <c r="E13" s="6"/>
      <c r="F13" s="6"/>
      <c r="G13" s="6">
        <f>Tabela18[[#This Row],[Okvirna letna količina]]*Tabela18[[#This Row],[cena/EM 
(brez DDV)]]</f>
        <v>0</v>
      </c>
      <c r="H13" s="5"/>
    </row>
    <row r="14" spans="1:8" ht="16.5" x14ac:dyDescent="0.25">
      <c r="A14" s="13">
        <f t="shared" ref="A14:A22" si="0">A13+1</f>
        <v>5</v>
      </c>
      <c r="B14" s="23" t="s">
        <v>218</v>
      </c>
      <c r="C14" s="23">
        <v>114</v>
      </c>
      <c r="D14" s="5" t="s">
        <v>9</v>
      </c>
      <c r="E14" s="6"/>
      <c r="F14" s="6"/>
      <c r="G14" s="6">
        <f>Tabela18[[#This Row],[Okvirna letna količina]]*Tabela18[[#This Row],[cena/EM 
(brez DDV)]]</f>
        <v>0</v>
      </c>
      <c r="H14" s="5"/>
    </row>
    <row r="15" spans="1:8" ht="16.5" x14ac:dyDescent="0.25">
      <c r="A15" s="13">
        <f t="shared" si="0"/>
        <v>6</v>
      </c>
      <c r="B15" s="23" t="s">
        <v>219</v>
      </c>
      <c r="C15" s="23">
        <v>10</v>
      </c>
      <c r="D15" s="5" t="s">
        <v>9</v>
      </c>
      <c r="E15" s="6"/>
      <c r="F15" s="6"/>
      <c r="G15" s="6">
        <f>Tabela18[[#This Row],[Okvirna letna količina]]*Tabela18[[#This Row],[cena/EM 
(brez DDV)]]</f>
        <v>0</v>
      </c>
      <c r="H15" s="5"/>
    </row>
    <row r="16" spans="1:8" ht="16.5" x14ac:dyDescent="0.25">
      <c r="A16" s="13">
        <f t="shared" si="0"/>
        <v>7</v>
      </c>
      <c r="B16" s="23" t="s">
        <v>220</v>
      </c>
      <c r="C16" s="23">
        <v>132</v>
      </c>
      <c r="D16" s="5" t="s">
        <v>9</v>
      </c>
      <c r="E16" s="6"/>
      <c r="F16" s="6"/>
      <c r="G16" s="6">
        <f>Tabela18[[#This Row],[Okvirna letna količina]]*Tabela18[[#This Row],[cena/EM 
(brez DDV)]]</f>
        <v>0</v>
      </c>
      <c r="H16" s="5"/>
    </row>
    <row r="17" spans="1:8" ht="16.5" x14ac:dyDescent="0.25">
      <c r="A17" s="13">
        <v>8</v>
      </c>
      <c r="B17" s="23" t="s">
        <v>221</v>
      </c>
      <c r="C17" s="23">
        <v>5</v>
      </c>
      <c r="D17" s="5" t="s">
        <v>9</v>
      </c>
      <c r="E17" s="6"/>
      <c r="F17" s="6"/>
      <c r="G17" s="6">
        <f>Tabela18[[#This Row],[Okvirna letna količina]]*Tabela18[[#This Row],[cena/EM 
(brez DDV)]]</f>
        <v>0</v>
      </c>
      <c r="H17" s="5"/>
    </row>
    <row r="18" spans="1:8" ht="16.5" x14ac:dyDescent="0.25">
      <c r="A18" s="13">
        <f t="shared" si="0"/>
        <v>9</v>
      </c>
      <c r="B18" s="23" t="s">
        <v>222</v>
      </c>
      <c r="C18" s="23">
        <v>1</v>
      </c>
      <c r="D18" s="5" t="s">
        <v>9</v>
      </c>
      <c r="E18" s="6"/>
      <c r="F18" s="6"/>
      <c r="G18" s="6">
        <f>Tabela18[[#This Row],[Okvirna letna količina]]*Tabela18[[#This Row],[cena/EM 
(brez DDV)]]</f>
        <v>0</v>
      </c>
      <c r="H18" s="5"/>
    </row>
    <row r="19" spans="1:8" ht="16.5" x14ac:dyDescent="0.25">
      <c r="A19" s="13">
        <v>10</v>
      </c>
      <c r="B19" s="23" t="s">
        <v>223</v>
      </c>
      <c r="C19" s="23">
        <v>6</v>
      </c>
      <c r="D19" s="5" t="s">
        <v>9</v>
      </c>
      <c r="E19" s="6"/>
      <c r="F19" s="6"/>
      <c r="G19" s="6">
        <f>Tabela18[[#This Row],[Okvirna letna količina]]*Tabela18[[#This Row],[cena/EM 
(brez DDV)]]</f>
        <v>0</v>
      </c>
      <c r="H19" s="5"/>
    </row>
    <row r="20" spans="1:8" ht="16.5" x14ac:dyDescent="0.25">
      <c r="A20" s="13">
        <v>11</v>
      </c>
      <c r="B20" s="23" t="s">
        <v>224</v>
      </c>
      <c r="C20" s="23">
        <v>54</v>
      </c>
      <c r="D20" s="5" t="s">
        <v>9</v>
      </c>
      <c r="E20" s="6"/>
      <c r="F20" s="6"/>
      <c r="G20" s="6">
        <f>Tabela18[[#This Row],[Okvirna letna količina]]*Tabela18[[#This Row],[cena/EM 
(brez DDV)]]</f>
        <v>0</v>
      </c>
      <c r="H20" s="5"/>
    </row>
    <row r="21" spans="1:8" ht="16.5" x14ac:dyDescent="0.25">
      <c r="A21" s="13">
        <f t="shared" si="0"/>
        <v>12</v>
      </c>
      <c r="B21" s="23" t="s">
        <v>225</v>
      </c>
      <c r="C21" s="23">
        <v>144</v>
      </c>
      <c r="D21" s="5" t="s">
        <v>9</v>
      </c>
      <c r="E21" s="6"/>
      <c r="F21" s="6"/>
      <c r="G21" s="6">
        <f>Tabela18[[#This Row],[Okvirna letna količina]]*Tabela18[[#This Row],[cena/EM 
(brez DDV)]]</f>
        <v>0</v>
      </c>
      <c r="H21" s="5"/>
    </row>
    <row r="22" spans="1:8" ht="16.5" x14ac:dyDescent="0.25">
      <c r="A22" s="13">
        <f t="shared" si="0"/>
        <v>13</v>
      </c>
      <c r="B22" s="23" t="s">
        <v>226</v>
      </c>
      <c r="C22" s="23">
        <v>46</v>
      </c>
      <c r="D22" s="5" t="s">
        <v>9</v>
      </c>
      <c r="E22" s="6"/>
      <c r="F22" s="6"/>
      <c r="G22" s="6">
        <f>Tabela18[[#This Row],[Okvirna letna količina]]*Tabela18[[#This Row],[cena/EM 
(brez DDV)]]</f>
        <v>0</v>
      </c>
      <c r="H22" s="5"/>
    </row>
    <row r="23" spans="1:8" ht="16.5" x14ac:dyDescent="0.25">
      <c r="A23" s="13">
        <v>14</v>
      </c>
      <c r="B23" s="23" t="s">
        <v>227</v>
      </c>
      <c r="C23" s="23">
        <v>120</v>
      </c>
      <c r="D23" s="5" t="s">
        <v>9</v>
      </c>
      <c r="E23" s="6"/>
      <c r="F23" s="6"/>
      <c r="G23" s="6">
        <f>Tabela18[[#This Row],[Okvirna letna količina]]*Tabela18[[#This Row],[cena/EM 
(brez DDV)]]</f>
        <v>0</v>
      </c>
      <c r="H23" s="5"/>
    </row>
    <row r="24" spans="1:8" ht="16.5" x14ac:dyDescent="0.25">
      <c r="A24" s="13">
        <f t="shared" ref="A24:A41" si="1">A23+1</f>
        <v>15</v>
      </c>
      <c r="B24" s="23" t="s">
        <v>228</v>
      </c>
      <c r="C24" s="23">
        <v>40</v>
      </c>
      <c r="D24" s="5" t="s">
        <v>9</v>
      </c>
      <c r="E24" s="6"/>
      <c r="F24" s="6"/>
      <c r="G24" s="6">
        <f>Tabela18[[#This Row],[Okvirna letna količina]]*Tabela18[[#This Row],[cena/EM 
(brez DDV)]]</f>
        <v>0</v>
      </c>
      <c r="H24" s="5"/>
    </row>
    <row r="25" spans="1:8" ht="16.5" x14ac:dyDescent="0.25">
      <c r="A25" s="13">
        <v>16</v>
      </c>
      <c r="B25" s="23" t="s">
        <v>229</v>
      </c>
      <c r="C25" s="23">
        <v>36</v>
      </c>
      <c r="D25" s="5" t="s">
        <v>9</v>
      </c>
      <c r="E25" s="6"/>
      <c r="F25" s="6"/>
      <c r="G25" s="6">
        <f>Tabela18[[#This Row],[Okvirna letna količina]]*Tabela18[[#This Row],[cena/EM 
(brez DDV)]]</f>
        <v>0</v>
      </c>
      <c r="H25" s="5"/>
    </row>
    <row r="26" spans="1:8" ht="16.5" x14ac:dyDescent="0.25">
      <c r="A26" s="13">
        <f t="shared" si="1"/>
        <v>17</v>
      </c>
      <c r="B26" s="23" t="s">
        <v>230</v>
      </c>
      <c r="C26" s="23">
        <v>204</v>
      </c>
      <c r="D26" s="5" t="s">
        <v>9</v>
      </c>
      <c r="E26" s="6"/>
      <c r="F26" s="6"/>
      <c r="G26" s="6">
        <f>Tabela18[[#This Row],[Okvirna letna količina]]*Tabela18[[#This Row],[cena/EM 
(brez DDV)]]</f>
        <v>0</v>
      </c>
      <c r="H26" s="5"/>
    </row>
    <row r="27" spans="1:8" ht="16.5" x14ac:dyDescent="0.25">
      <c r="A27" s="13">
        <f t="shared" si="1"/>
        <v>18</v>
      </c>
      <c r="B27" s="23" t="s">
        <v>231</v>
      </c>
      <c r="C27" s="23">
        <v>56</v>
      </c>
      <c r="D27" s="5" t="s">
        <v>9</v>
      </c>
      <c r="E27" s="6"/>
      <c r="F27" s="6"/>
      <c r="G27" s="6">
        <f>Tabela18[[#This Row],[Okvirna letna količina]]*Tabela18[[#This Row],[cena/EM 
(brez DDV)]]</f>
        <v>0</v>
      </c>
      <c r="H27" s="5"/>
    </row>
    <row r="28" spans="1:8" ht="16.5" x14ac:dyDescent="0.25">
      <c r="A28" s="13">
        <f t="shared" si="1"/>
        <v>19</v>
      </c>
      <c r="B28" s="23" t="s">
        <v>232</v>
      </c>
      <c r="C28" s="23">
        <v>18</v>
      </c>
      <c r="D28" s="5" t="s">
        <v>9</v>
      </c>
      <c r="E28" s="6"/>
      <c r="F28" s="6"/>
      <c r="G28" s="6">
        <f>Tabela18[[#This Row],[Okvirna letna količina]]*Tabela18[[#This Row],[cena/EM 
(brez DDV)]]</f>
        <v>0</v>
      </c>
      <c r="H28" s="5"/>
    </row>
    <row r="29" spans="1:8" ht="16.5" x14ac:dyDescent="0.25">
      <c r="A29" s="13">
        <v>20</v>
      </c>
      <c r="B29" s="23" t="s">
        <v>233</v>
      </c>
      <c r="C29" s="23">
        <v>15</v>
      </c>
      <c r="D29" s="5" t="s">
        <v>9</v>
      </c>
      <c r="E29" s="6"/>
      <c r="F29" s="6"/>
      <c r="G29" s="6">
        <f>Tabela18[[#This Row],[Okvirna letna količina]]*Tabela18[[#This Row],[cena/EM 
(brez DDV)]]</f>
        <v>0</v>
      </c>
      <c r="H29" s="5"/>
    </row>
    <row r="30" spans="1:8" ht="16.5" x14ac:dyDescent="0.25">
      <c r="A30" s="13">
        <f t="shared" si="1"/>
        <v>21</v>
      </c>
      <c r="B30" s="23" t="s">
        <v>234</v>
      </c>
      <c r="C30" s="23">
        <v>60</v>
      </c>
      <c r="D30" s="5" t="s">
        <v>9</v>
      </c>
      <c r="E30" s="6"/>
      <c r="F30" s="6"/>
      <c r="G30" s="6">
        <f>Tabela18[[#This Row],[Okvirna letna količina]]*Tabela18[[#This Row],[cena/EM 
(brez DDV)]]</f>
        <v>0</v>
      </c>
      <c r="H30" s="5"/>
    </row>
    <row r="31" spans="1:8" ht="16.5" x14ac:dyDescent="0.25">
      <c r="A31" s="13">
        <v>22</v>
      </c>
      <c r="B31" s="23" t="s">
        <v>235</v>
      </c>
      <c r="C31" s="23">
        <v>11</v>
      </c>
      <c r="D31" s="5" t="s">
        <v>9</v>
      </c>
      <c r="E31" s="6"/>
      <c r="F31" s="6"/>
      <c r="G31" s="6">
        <f>Tabela18[[#This Row],[Okvirna letna količina]]*Tabela18[[#This Row],[cena/EM 
(brez DDV)]]</f>
        <v>0</v>
      </c>
      <c r="H31" s="5"/>
    </row>
    <row r="32" spans="1:8" ht="16.5" x14ac:dyDescent="0.25">
      <c r="A32" s="13">
        <f t="shared" si="1"/>
        <v>23</v>
      </c>
      <c r="B32" s="23" t="s">
        <v>236</v>
      </c>
      <c r="C32" s="23">
        <v>360</v>
      </c>
      <c r="D32" s="5" t="s">
        <v>9</v>
      </c>
      <c r="E32" s="6"/>
      <c r="F32" s="6"/>
      <c r="G32" s="6">
        <f>Tabela18[[#This Row],[Okvirna letna količina]]*Tabela18[[#This Row],[cena/EM 
(brez DDV)]]</f>
        <v>0</v>
      </c>
      <c r="H32" s="5"/>
    </row>
    <row r="33" spans="1:8" ht="16.5" x14ac:dyDescent="0.25">
      <c r="A33" s="13">
        <v>24</v>
      </c>
      <c r="B33" s="23" t="s">
        <v>237</v>
      </c>
      <c r="C33" s="23">
        <v>48</v>
      </c>
      <c r="D33" s="5" t="s">
        <v>9</v>
      </c>
      <c r="E33" s="6"/>
      <c r="F33" s="6"/>
      <c r="G33" s="6">
        <f>Tabela18[[#This Row],[Okvirna letna količina]]*Tabela18[[#This Row],[cena/EM 
(brez DDV)]]</f>
        <v>0</v>
      </c>
      <c r="H33" s="5"/>
    </row>
    <row r="34" spans="1:8" ht="16.5" x14ac:dyDescent="0.25">
      <c r="A34" s="13">
        <f>A33+1</f>
        <v>25</v>
      </c>
      <c r="B34" s="23" t="s">
        <v>238</v>
      </c>
      <c r="C34" s="23">
        <v>102</v>
      </c>
      <c r="D34" s="13" t="s">
        <v>9</v>
      </c>
      <c r="E34" s="6"/>
      <c r="F34" s="6"/>
      <c r="G34" s="15">
        <f>Tabela18[[#This Row],[Okvirna letna količina]]*Tabela18[[#This Row],[cena/EM 
(brez DDV)]]</f>
        <v>0</v>
      </c>
      <c r="H34" s="5"/>
    </row>
    <row r="35" spans="1:8" ht="16.5" x14ac:dyDescent="0.25">
      <c r="A35" s="13">
        <v>26</v>
      </c>
      <c r="B35" s="23" t="s">
        <v>239</v>
      </c>
      <c r="C35" s="23">
        <v>13</v>
      </c>
      <c r="D35" s="5" t="s">
        <v>9</v>
      </c>
      <c r="E35" s="6"/>
      <c r="F35" s="6"/>
      <c r="G35" s="6">
        <f>Tabela18[[#This Row],[Okvirna letna količina]]*Tabela18[[#This Row],[cena/EM 
(brez DDV)]]</f>
        <v>0</v>
      </c>
      <c r="H35" s="5"/>
    </row>
    <row r="36" spans="1:8" ht="16.5" x14ac:dyDescent="0.25">
      <c r="A36" s="13">
        <f>A35+1</f>
        <v>27</v>
      </c>
      <c r="B36" s="23" t="s">
        <v>240</v>
      </c>
      <c r="C36" s="23">
        <v>17</v>
      </c>
      <c r="D36" s="13" t="s">
        <v>9</v>
      </c>
      <c r="E36" s="6"/>
      <c r="F36" s="6"/>
      <c r="G36" s="15">
        <f>Tabela18[[#This Row],[Okvirna letna količina]]*Tabela18[[#This Row],[cena/EM 
(brez DDV)]]</f>
        <v>0</v>
      </c>
      <c r="H36" s="5"/>
    </row>
    <row r="37" spans="1:8" ht="16.5" x14ac:dyDescent="0.25">
      <c r="A37" s="13">
        <v>28</v>
      </c>
      <c r="B37" s="23" t="s">
        <v>241</v>
      </c>
      <c r="C37" s="23">
        <v>20</v>
      </c>
      <c r="D37" s="5" t="s">
        <v>9</v>
      </c>
      <c r="E37" s="6"/>
      <c r="F37" s="6"/>
      <c r="G37" s="6">
        <f>Tabela18[[#This Row],[Okvirna letna količina]]*Tabela18[[#This Row],[cena/EM 
(brez DDV)]]</f>
        <v>0</v>
      </c>
      <c r="H37" s="5"/>
    </row>
    <row r="38" spans="1:8" ht="16.5" x14ac:dyDescent="0.25">
      <c r="A38" s="13">
        <v>29</v>
      </c>
      <c r="B38" s="23" t="s">
        <v>242</v>
      </c>
      <c r="C38" s="23">
        <v>22</v>
      </c>
      <c r="D38" s="5" t="s">
        <v>9</v>
      </c>
      <c r="E38" s="6"/>
      <c r="F38" s="6"/>
      <c r="G38" s="6">
        <f>Tabela18[[#This Row],[Okvirna letna količina]]*Tabela18[[#This Row],[cena/EM 
(brez DDV)]]</f>
        <v>0</v>
      </c>
      <c r="H38" s="5"/>
    </row>
    <row r="39" spans="1:8" ht="16.5" x14ac:dyDescent="0.25">
      <c r="A39" s="13">
        <f t="shared" si="1"/>
        <v>30</v>
      </c>
      <c r="B39" s="23" t="s">
        <v>243</v>
      </c>
      <c r="C39" s="23">
        <v>36</v>
      </c>
      <c r="D39" s="5" t="s">
        <v>9</v>
      </c>
      <c r="E39" s="6"/>
      <c r="F39" s="6"/>
      <c r="G39" s="6">
        <f>Tabela18[[#This Row],[Okvirna letna količina]]*Tabela18[[#This Row],[cena/EM 
(brez DDV)]]</f>
        <v>0</v>
      </c>
      <c r="H39" s="5"/>
    </row>
    <row r="40" spans="1:8" ht="16.5" x14ac:dyDescent="0.25">
      <c r="A40" s="13">
        <f t="shared" si="1"/>
        <v>31</v>
      </c>
      <c r="B40" s="24" t="s">
        <v>244</v>
      </c>
      <c r="C40" s="24">
        <v>16</v>
      </c>
      <c r="D40" s="5" t="s">
        <v>9</v>
      </c>
      <c r="E40" s="6"/>
      <c r="F40" s="6"/>
      <c r="G40" s="6">
        <f>Tabela18[[#This Row],[Okvirna letna količina]]*Tabela18[[#This Row],[cena/EM 
(brez DDV)]]</f>
        <v>0</v>
      </c>
      <c r="H40" s="5"/>
    </row>
    <row r="41" spans="1:8" ht="16.5" x14ac:dyDescent="0.25">
      <c r="A41" s="13">
        <f t="shared" si="1"/>
        <v>32</v>
      </c>
      <c r="B41" s="24" t="s">
        <v>245</v>
      </c>
      <c r="C41" s="24">
        <v>3</v>
      </c>
      <c r="D41" s="5" t="s">
        <v>9</v>
      </c>
      <c r="E41" s="6"/>
      <c r="F41" s="6"/>
      <c r="G41" s="6">
        <f>Tabela18[[#This Row],[Okvirna letna količina]]*Tabela18[[#This Row],[cena/EM 
(brez DDV)]]</f>
        <v>0</v>
      </c>
      <c r="H41" s="5"/>
    </row>
    <row r="42" spans="1:8" ht="16.5" x14ac:dyDescent="0.25">
      <c r="A42" s="13">
        <f>A41+1</f>
        <v>33</v>
      </c>
      <c r="B42" s="24" t="s">
        <v>246</v>
      </c>
      <c r="C42" s="24">
        <v>30</v>
      </c>
      <c r="D42" s="5" t="s">
        <v>9</v>
      </c>
      <c r="E42" s="6"/>
      <c r="F42" s="6"/>
      <c r="G42" s="15">
        <f>Tabela18[[#This Row],[Okvirna letna količina]]*Tabela18[[#This Row],[cena/EM 
(brez DDV)]]</f>
        <v>0</v>
      </c>
      <c r="H42" s="5"/>
    </row>
    <row r="43" spans="1:8" ht="16.5" x14ac:dyDescent="0.25">
      <c r="A43" s="13">
        <v>34</v>
      </c>
      <c r="B43" s="24" t="s">
        <v>247</v>
      </c>
      <c r="C43" s="24">
        <v>168</v>
      </c>
      <c r="D43" s="5" t="s">
        <v>9</v>
      </c>
      <c r="E43" s="6"/>
      <c r="F43" s="6"/>
      <c r="G43" s="6">
        <f>Tabela18[[#This Row],[Okvirna letna količina]]*Tabela18[[#This Row],[cena/EM 
(brez DDV)]]</f>
        <v>0</v>
      </c>
      <c r="H43" s="5"/>
    </row>
    <row r="44" spans="1:8" ht="16.5" x14ac:dyDescent="0.25">
      <c r="A44" s="13">
        <v>35</v>
      </c>
      <c r="B44" s="24" t="s">
        <v>248</v>
      </c>
      <c r="C44" s="24">
        <v>175</v>
      </c>
      <c r="D44" s="5" t="s">
        <v>9</v>
      </c>
      <c r="E44" s="6"/>
      <c r="F44" s="6"/>
      <c r="G44" s="6">
        <f>Tabela18[[#This Row],[Okvirna letna količina]]*Tabela18[[#This Row],[cena/EM 
(brez DDV)]]</f>
        <v>0</v>
      </c>
      <c r="H44" s="5"/>
    </row>
    <row r="45" spans="1:8" ht="16.5" x14ac:dyDescent="0.25">
      <c r="A45" s="13">
        <v>36</v>
      </c>
      <c r="B45" s="24" t="s">
        <v>249</v>
      </c>
      <c r="C45" s="24">
        <v>40</v>
      </c>
      <c r="D45" s="5" t="s">
        <v>9</v>
      </c>
      <c r="E45" s="6"/>
      <c r="F45" s="6"/>
      <c r="G45" s="6">
        <f>Tabela18[[#This Row],[Okvirna letna količina]]*Tabela18[[#This Row],[cena/EM 
(brez DDV)]]</f>
        <v>0</v>
      </c>
      <c r="H45" s="5"/>
    </row>
    <row r="46" spans="1:8" ht="16.5" x14ac:dyDescent="0.25">
      <c r="A46" s="13">
        <v>37</v>
      </c>
      <c r="B46" s="24" t="s">
        <v>250</v>
      </c>
      <c r="C46" s="24">
        <v>18</v>
      </c>
      <c r="D46" s="5" t="s">
        <v>9</v>
      </c>
      <c r="E46" s="6"/>
      <c r="F46" s="6"/>
      <c r="G46" s="6">
        <f>Tabela18[[#This Row],[Okvirna letna količina]]*Tabela18[[#This Row],[cena/EM 
(brez DDV)]]</f>
        <v>0</v>
      </c>
      <c r="H46" s="5"/>
    </row>
    <row r="47" spans="1:8" ht="16.5" x14ac:dyDescent="0.25">
      <c r="A47" s="13">
        <f>A46+1</f>
        <v>38</v>
      </c>
      <c r="B47" s="24" t="s">
        <v>251</v>
      </c>
      <c r="C47" s="24">
        <v>12</v>
      </c>
      <c r="D47" s="13" t="s">
        <v>9</v>
      </c>
      <c r="E47" s="6"/>
      <c r="F47" s="6"/>
      <c r="G47" s="15">
        <f>Tabela18[[#This Row],[Okvirna letna količina]]*Tabela18[[#This Row],[cena/EM 
(brez DDV)]]</f>
        <v>0</v>
      </c>
      <c r="H47" s="5"/>
    </row>
    <row r="48" spans="1:8" ht="16.5" x14ac:dyDescent="0.25">
      <c r="A48" s="13">
        <f>A47+1</f>
        <v>39</v>
      </c>
      <c r="B48" s="24" t="s">
        <v>252</v>
      </c>
      <c r="C48" s="24">
        <v>44</v>
      </c>
      <c r="D48" s="13" t="s">
        <v>9</v>
      </c>
      <c r="E48" s="6"/>
      <c r="F48" s="6"/>
      <c r="G48" s="15">
        <f>Tabela18[[#This Row],[Okvirna letna količina]]*Tabela18[[#This Row],[cena/EM 
(brez DDV)]]</f>
        <v>0</v>
      </c>
      <c r="H48" s="5"/>
    </row>
    <row r="49" spans="1:8" ht="16.5" x14ac:dyDescent="0.25">
      <c r="A49" s="13">
        <f>A48+1</f>
        <v>40</v>
      </c>
      <c r="B49" s="24" t="s">
        <v>253</v>
      </c>
      <c r="C49" s="24">
        <v>41</v>
      </c>
      <c r="D49" s="13" t="s">
        <v>9</v>
      </c>
      <c r="E49" s="6"/>
      <c r="F49" s="6"/>
      <c r="G49" s="15">
        <f>Tabela18[[#This Row],[Okvirna letna količina]]*Tabela18[[#This Row],[cena/EM 
(brez DDV)]]</f>
        <v>0</v>
      </c>
      <c r="H49" s="5"/>
    </row>
    <row r="50" spans="1:8" ht="16.5" x14ac:dyDescent="0.25">
      <c r="A50" s="13">
        <v>41</v>
      </c>
      <c r="B50" s="24" t="s">
        <v>254</v>
      </c>
      <c r="C50" s="24">
        <v>9</v>
      </c>
      <c r="D50" s="5" t="s">
        <v>9</v>
      </c>
      <c r="E50" s="6"/>
      <c r="F50" s="6"/>
      <c r="G50" s="6">
        <f>Tabela18[[#This Row],[Okvirna letna količina]]*Tabela18[[#This Row],[cena/EM 
(brez DDV)]]</f>
        <v>0</v>
      </c>
      <c r="H50" s="5"/>
    </row>
    <row r="51" spans="1:8" ht="16.5" x14ac:dyDescent="0.25">
      <c r="A51" s="13">
        <f>A50+1</f>
        <v>42</v>
      </c>
      <c r="B51" s="24" t="s">
        <v>255</v>
      </c>
      <c r="C51" s="24">
        <v>70</v>
      </c>
      <c r="D51" s="13" t="s">
        <v>9</v>
      </c>
      <c r="E51" s="6"/>
      <c r="F51" s="6"/>
      <c r="G51" s="15">
        <f>Tabela18[[#This Row],[Okvirna letna količina]]*Tabela18[[#This Row],[cena/EM 
(brez DDV)]]</f>
        <v>0</v>
      </c>
      <c r="H51" s="5"/>
    </row>
    <row r="52" spans="1:8" ht="16.5" x14ac:dyDescent="0.25">
      <c r="A52" s="13">
        <f>A51+1</f>
        <v>43</v>
      </c>
      <c r="B52" s="24" t="s">
        <v>256</v>
      </c>
      <c r="C52" s="24">
        <v>3</v>
      </c>
      <c r="D52" s="13" t="s">
        <v>9</v>
      </c>
      <c r="E52" s="6"/>
      <c r="F52" s="6"/>
      <c r="G52" s="15">
        <f>Tabela18[[#This Row],[Okvirna letna količina]]*Tabela18[[#This Row],[cena/EM 
(brez DDV)]]</f>
        <v>0</v>
      </c>
      <c r="H52" s="5"/>
    </row>
    <row r="53" spans="1:8" ht="16.5" x14ac:dyDescent="0.25">
      <c r="A53" s="13">
        <f>A52+1</f>
        <v>44</v>
      </c>
      <c r="B53" s="24" t="s">
        <v>257</v>
      </c>
      <c r="C53" s="24">
        <v>6</v>
      </c>
      <c r="D53" s="13" t="s">
        <v>9</v>
      </c>
      <c r="E53" s="6"/>
      <c r="F53" s="6"/>
      <c r="G53" s="15">
        <f>Tabela18[[#This Row],[Okvirna letna količina]]*Tabela18[[#This Row],[cena/EM 
(brez DDV)]]</f>
        <v>0</v>
      </c>
      <c r="H53" s="5"/>
    </row>
    <row r="54" spans="1:8" ht="16.5" x14ac:dyDescent="0.25">
      <c r="A54" s="13">
        <v>45</v>
      </c>
      <c r="B54" s="24" t="s">
        <v>258</v>
      </c>
      <c r="C54" s="24">
        <v>1</v>
      </c>
      <c r="D54" s="5" t="s">
        <v>9</v>
      </c>
      <c r="E54" s="6"/>
      <c r="F54" s="6"/>
      <c r="G54" s="6">
        <f>Tabela18[[#This Row],[Okvirna letna količina]]*Tabela18[[#This Row],[cena/EM 
(brez DDV)]]</f>
        <v>0</v>
      </c>
      <c r="H54" s="5"/>
    </row>
    <row r="55" spans="1:8" ht="16.5" x14ac:dyDescent="0.25">
      <c r="A55" s="13">
        <f>A54+1</f>
        <v>46</v>
      </c>
      <c r="B55" s="24" t="s">
        <v>259</v>
      </c>
      <c r="C55" s="24">
        <v>30</v>
      </c>
      <c r="D55" s="5" t="s">
        <v>9</v>
      </c>
      <c r="E55" s="6"/>
      <c r="F55" s="6"/>
      <c r="G55" s="15">
        <f>Tabela18[[#This Row],[Okvirna letna količina]]*Tabela18[[#This Row],[cena/EM 
(brez DDV)]]</f>
        <v>0</v>
      </c>
      <c r="H55" s="5"/>
    </row>
    <row r="56" spans="1:8" ht="16.5" x14ac:dyDescent="0.25">
      <c r="A56" s="13">
        <v>47</v>
      </c>
      <c r="B56" s="24" t="s">
        <v>260</v>
      </c>
      <c r="C56" s="24">
        <v>12</v>
      </c>
      <c r="D56" s="5" t="s">
        <v>9</v>
      </c>
      <c r="E56" s="6"/>
      <c r="F56" s="6"/>
      <c r="G56" s="6">
        <f>Tabela18[[#This Row],[Okvirna letna količina]]*Tabela18[[#This Row],[cena/EM 
(brez DDV)]]</f>
        <v>0</v>
      </c>
      <c r="H56" s="5"/>
    </row>
    <row r="57" spans="1:8" ht="16.5" x14ac:dyDescent="0.25">
      <c r="A57" s="13">
        <f t="shared" ref="A57:A63" si="2">A56+1</f>
        <v>48</v>
      </c>
      <c r="B57" s="24" t="s">
        <v>261</v>
      </c>
      <c r="C57" s="24">
        <v>24</v>
      </c>
      <c r="D57" s="5" t="s">
        <v>9</v>
      </c>
      <c r="E57" s="6"/>
      <c r="F57" s="6"/>
      <c r="G57" s="6">
        <f>Tabela18[[#This Row],[Okvirna letna količina]]*Tabela18[[#This Row],[cena/EM 
(brez DDV)]]</f>
        <v>0</v>
      </c>
      <c r="H57" s="5"/>
    </row>
    <row r="58" spans="1:8" ht="16.5" x14ac:dyDescent="0.25">
      <c r="A58" s="13">
        <f t="shared" si="2"/>
        <v>49</v>
      </c>
      <c r="B58" s="24" t="s">
        <v>262</v>
      </c>
      <c r="C58" s="24">
        <v>12</v>
      </c>
      <c r="D58" s="5" t="s">
        <v>9</v>
      </c>
      <c r="E58" s="6"/>
      <c r="F58" s="6"/>
      <c r="G58" s="6">
        <f>Tabela18[[#This Row],[Okvirna letna količina]]*Tabela18[[#This Row],[cena/EM 
(brez DDV)]]</f>
        <v>0</v>
      </c>
      <c r="H58" s="5"/>
    </row>
    <row r="59" spans="1:8" ht="16.5" x14ac:dyDescent="0.25">
      <c r="A59" s="13">
        <v>50</v>
      </c>
      <c r="B59" s="24" t="s">
        <v>263</v>
      </c>
      <c r="C59" s="24">
        <v>26</v>
      </c>
      <c r="D59" s="5" t="s">
        <v>9</v>
      </c>
      <c r="E59" s="6"/>
      <c r="F59" s="6"/>
      <c r="G59" s="6">
        <f>Tabela18[[#This Row],[Okvirna letna količina]]*Tabela18[[#This Row],[cena/EM 
(brez DDV)]]</f>
        <v>0</v>
      </c>
      <c r="H59" s="5"/>
    </row>
    <row r="60" spans="1:8" ht="16.5" x14ac:dyDescent="0.25">
      <c r="A60" s="13">
        <v>52</v>
      </c>
      <c r="B60" s="24" t="s">
        <v>264</v>
      </c>
      <c r="C60" s="24">
        <v>20</v>
      </c>
      <c r="D60" s="5" t="s">
        <v>9</v>
      </c>
      <c r="E60" s="6"/>
      <c r="F60" s="6"/>
      <c r="G60" s="6">
        <f>Tabela18[[#This Row],[Okvirna letna količina]]*Tabela18[[#This Row],[cena/EM 
(brez DDV)]]</f>
        <v>0</v>
      </c>
      <c r="H60" s="5"/>
    </row>
    <row r="61" spans="1:8" ht="16.5" x14ac:dyDescent="0.25">
      <c r="A61" s="13">
        <f t="shared" si="2"/>
        <v>53</v>
      </c>
      <c r="B61" s="24" t="s">
        <v>265</v>
      </c>
      <c r="C61" s="24">
        <v>16</v>
      </c>
      <c r="D61" s="5" t="s">
        <v>9</v>
      </c>
      <c r="E61" s="6"/>
      <c r="F61" s="6"/>
      <c r="G61" s="6">
        <f>Tabela18[[#This Row],[Okvirna letna količina]]*Tabela18[[#This Row],[cena/EM 
(brez DDV)]]</f>
        <v>0</v>
      </c>
      <c r="H61" s="5"/>
    </row>
    <row r="62" spans="1:8" ht="16.5" x14ac:dyDescent="0.25">
      <c r="A62" s="13">
        <v>54</v>
      </c>
      <c r="B62" s="24" t="s">
        <v>266</v>
      </c>
      <c r="C62" s="24">
        <v>2</v>
      </c>
      <c r="D62" s="5" t="s">
        <v>9</v>
      </c>
      <c r="E62" s="10"/>
      <c r="F62" s="10"/>
      <c r="G62" s="11">
        <f>Tabela18[[#This Row],[Okvirna letna količina]]*Tabela18[[#This Row],[cena/EM 
(brez DDV)]]</f>
        <v>0</v>
      </c>
      <c r="H62" s="9"/>
    </row>
    <row r="63" spans="1:8" ht="17.25" customHeight="1" x14ac:dyDescent="0.25">
      <c r="A63" s="13">
        <f t="shared" si="2"/>
        <v>55</v>
      </c>
      <c r="B63" s="24" t="s">
        <v>267</v>
      </c>
      <c r="C63" s="24">
        <v>192</v>
      </c>
      <c r="D63" s="5" t="s">
        <v>9</v>
      </c>
      <c r="E63" s="10"/>
      <c r="F63" s="10"/>
      <c r="G63" s="11">
        <f>Tabela18[[#This Row],[Okvirna letna količina]]*Tabela18[[#This Row],[cena/EM 
(brez DDV)]]</f>
        <v>0</v>
      </c>
      <c r="H63" s="9"/>
    </row>
    <row r="64" spans="1:8" ht="16.5" x14ac:dyDescent="0.25">
      <c r="A64" s="13">
        <v>56</v>
      </c>
      <c r="B64" s="24" t="s">
        <v>268</v>
      </c>
      <c r="C64" s="24">
        <v>12</v>
      </c>
      <c r="D64" s="5" t="s">
        <v>9</v>
      </c>
      <c r="E64" s="10"/>
      <c r="F64" s="10"/>
      <c r="G64" s="11">
        <f>Tabela18[[#This Row],[Okvirna letna količina]]*Tabela18[[#This Row],[cena/EM 
(brez DDV)]]</f>
        <v>0</v>
      </c>
      <c r="H64" s="9"/>
    </row>
    <row r="65" spans="1:8" ht="16.5" x14ac:dyDescent="0.25">
      <c r="A65" s="13">
        <v>57</v>
      </c>
      <c r="B65" s="24" t="s">
        <v>269</v>
      </c>
      <c r="C65" s="24">
        <v>24</v>
      </c>
      <c r="D65" s="5" t="s">
        <v>9</v>
      </c>
      <c r="E65" s="10"/>
      <c r="F65" s="10"/>
      <c r="G65" s="11">
        <f>Tabela18[[#This Row],[Okvirna letna količina]]*Tabela18[[#This Row],[cena/EM 
(brez DDV)]]</f>
        <v>0</v>
      </c>
      <c r="H65" s="9"/>
    </row>
    <row r="66" spans="1:8" ht="16.5" x14ac:dyDescent="0.25">
      <c r="A66" s="13">
        <f t="shared" ref="A66" si="3">A65+1</f>
        <v>58</v>
      </c>
      <c r="B66" s="24" t="s">
        <v>270</v>
      </c>
      <c r="C66" s="24">
        <v>5</v>
      </c>
      <c r="D66" s="5" t="s">
        <v>9</v>
      </c>
      <c r="E66" s="10"/>
      <c r="F66" s="10"/>
      <c r="G66" s="11">
        <f>Tabela18[[#This Row],[Okvirna letna količina]]*Tabela18[[#This Row],[cena/EM 
(brez DDV)]]</f>
        <v>0</v>
      </c>
      <c r="H66" s="9"/>
    </row>
  </sheetData>
  <mergeCells count="3">
    <mergeCell ref="A4:H4"/>
    <mergeCell ref="A6:H6"/>
    <mergeCell ref="A8:H8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9"/>
  <sheetViews>
    <sheetView workbookViewId="0">
      <selection activeCell="J9" sqref="J9"/>
    </sheetView>
  </sheetViews>
  <sheetFormatPr defaultRowHeight="15" x14ac:dyDescent="0.25"/>
  <cols>
    <col min="2" max="2" width="34.5703125" customWidth="1"/>
    <col min="3" max="3" width="7.42578125" customWidth="1"/>
  </cols>
  <sheetData>
    <row r="7" spans="1:8" ht="16.5" x14ac:dyDescent="0.3">
      <c r="A7" s="27" t="s">
        <v>0</v>
      </c>
      <c r="B7" s="27"/>
      <c r="C7" s="27"/>
      <c r="D7" s="27"/>
      <c r="E7" s="27"/>
      <c r="F7" s="27"/>
      <c r="G7" s="27"/>
      <c r="H7" s="27"/>
    </row>
    <row r="9" spans="1:8" ht="16.5" x14ac:dyDescent="0.25">
      <c r="A9" s="28" t="s">
        <v>271</v>
      </c>
      <c r="B9" s="28"/>
      <c r="C9" s="28"/>
      <c r="D9" s="28"/>
      <c r="E9" s="28"/>
      <c r="F9" s="28"/>
      <c r="G9" s="28"/>
      <c r="H9" s="28"/>
    </row>
    <row r="10" spans="1:8" ht="16.5" x14ac:dyDescent="0.25">
      <c r="A10" s="3"/>
      <c r="B10" s="4"/>
    </row>
    <row r="11" spans="1:8" ht="16.5" x14ac:dyDescent="0.3">
      <c r="A11" s="29" t="s">
        <v>272</v>
      </c>
      <c r="B11" s="29"/>
      <c r="C11" s="29"/>
      <c r="D11" s="29"/>
      <c r="E11" s="29"/>
      <c r="F11" s="29"/>
      <c r="G11" s="29"/>
      <c r="H11" s="29"/>
    </row>
    <row r="13" spans="1:8" ht="49.5" x14ac:dyDescent="0.25">
      <c r="A13" s="7" t="s">
        <v>1</v>
      </c>
      <c r="B13" s="8" t="s">
        <v>2</v>
      </c>
      <c r="C13" s="7" t="s">
        <v>6</v>
      </c>
      <c r="D13" s="7" t="s">
        <v>3</v>
      </c>
      <c r="E13" s="7" t="s">
        <v>7</v>
      </c>
      <c r="F13" s="7" t="s">
        <v>8</v>
      </c>
      <c r="G13" s="7" t="s">
        <v>10</v>
      </c>
      <c r="H13" s="7" t="s">
        <v>4</v>
      </c>
    </row>
    <row r="14" spans="1:8" ht="16.5" x14ac:dyDescent="0.25">
      <c r="A14" s="13">
        <v>1</v>
      </c>
      <c r="B14" s="25" t="s">
        <v>273</v>
      </c>
      <c r="C14" s="25">
        <v>73</v>
      </c>
      <c r="D14" s="5" t="s">
        <v>279</v>
      </c>
      <c r="E14" s="6"/>
      <c r="F14" s="6"/>
      <c r="G14" s="6">
        <f>Tabela189[[#This Row],[Okvirna letna količina]]*Tabela189[[#This Row],[cena/EM 
(brez DDV)]]</f>
        <v>0</v>
      </c>
      <c r="H14" s="5"/>
    </row>
    <row r="15" spans="1:8" ht="16.5" x14ac:dyDescent="0.25">
      <c r="A15" s="13">
        <v>3</v>
      </c>
      <c r="B15" s="25" t="s">
        <v>274</v>
      </c>
      <c r="C15" s="25">
        <v>3</v>
      </c>
      <c r="D15" s="5" t="s">
        <v>279</v>
      </c>
      <c r="E15" s="6"/>
      <c r="F15" s="6"/>
      <c r="G15" s="6">
        <f>Tabela189[[#This Row],[Okvirna letna količina]]*Tabela189[[#This Row],[cena/EM 
(brez DDV)]]</f>
        <v>0</v>
      </c>
      <c r="H15" s="5"/>
    </row>
    <row r="16" spans="1:8" ht="16.5" x14ac:dyDescent="0.25">
      <c r="A16" s="13">
        <v>4</v>
      </c>
      <c r="B16" s="25" t="s">
        <v>275</v>
      </c>
      <c r="C16" s="25">
        <v>33</v>
      </c>
      <c r="D16" s="5" t="s">
        <v>279</v>
      </c>
      <c r="E16" s="6"/>
      <c r="F16" s="6"/>
      <c r="G16" s="6">
        <f>Tabela189[[#This Row],[Okvirna letna količina]]*Tabela189[[#This Row],[cena/EM 
(brez DDV)]]</f>
        <v>0</v>
      </c>
      <c r="H16" s="5"/>
    </row>
    <row r="17" spans="1:8" ht="16.5" x14ac:dyDescent="0.25">
      <c r="A17" s="13">
        <f t="shared" ref="A17:A19" si="0">A16+1</f>
        <v>5</v>
      </c>
      <c r="B17" s="25" t="s">
        <v>276</v>
      </c>
      <c r="C17" s="25">
        <v>27</v>
      </c>
      <c r="D17" s="5" t="s">
        <v>279</v>
      </c>
      <c r="E17" s="6"/>
      <c r="F17" s="6"/>
      <c r="G17" s="6">
        <f>Tabela189[[#This Row],[Okvirna letna količina]]*Tabela189[[#This Row],[cena/EM 
(brez DDV)]]</f>
        <v>0</v>
      </c>
      <c r="H17" s="5"/>
    </row>
    <row r="18" spans="1:8" ht="16.5" x14ac:dyDescent="0.25">
      <c r="A18" s="13">
        <f t="shared" si="0"/>
        <v>6</v>
      </c>
      <c r="B18" s="25" t="s">
        <v>277</v>
      </c>
      <c r="C18" s="25">
        <v>38</v>
      </c>
      <c r="D18" s="5" t="s">
        <v>279</v>
      </c>
      <c r="E18" s="6"/>
      <c r="F18" s="6"/>
      <c r="G18" s="6">
        <f>Tabela189[[#This Row],[Okvirna letna količina]]*Tabela189[[#This Row],[cena/EM 
(brez DDV)]]</f>
        <v>0</v>
      </c>
      <c r="H18" s="5"/>
    </row>
    <row r="19" spans="1:8" ht="16.5" x14ac:dyDescent="0.25">
      <c r="A19" s="13">
        <f t="shared" si="0"/>
        <v>7</v>
      </c>
      <c r="B19" s="25" t="s">
        <v>278</v>
      </c>
      <c r="C19" s="25">
        <v>8</v>
      </c>
      <c r="D19" s="5" t="s">
        <v>279</v>
      </c>
      <c r="E19" s="6"/>
      <c r="F19" s="6"/>
      <c r="G19" s="6">
        <f>Tabela189[[#This Row],[Okvirna letna količina]]*Tabela189[[#This Row],[cena/EM 
(brez DDV)]]</f>
        <v>0</v>
      </c>
      <c r="H19" s="5"/>
    </row>
  </sheetData>
  <mergeCells count="3">
    <mergeCell ref="A7:H7"/>
    <mergeCell ref="A9:H9"/>
    <mergeCell ref="A11:H11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1. Meso in mesni izdelki</vt:lpstr>
      <vt:lpstr>2. Kruh, pek. in slašč. iz.</vt:lpstr>
      <vt:lpstr>3. Žito, mlev. iz. in testenine</vt:lpstr>
      <vt:lpstr>4. Sadje in zelenjava</vt:lpstr>
      <vt:lpstr>5. Sad. sok., izd. in sirupi</vt:lpstr>
      <vt:lpstr>6. Mleko in ml. izd.</vt:lpstr>
      <vt:lpstr>7. Splošno prehram. blago</vt:lpstr>
      <vt:lpstr>8. Ribe in ribji izdelki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Tajništvo</cp:lastModifiedBy>
  <cp:lastPrinted>2017-04-10T05:40:58Z</cp:lastPrinted>
  <dcterms:created xsi:type="dcterms:W3CDTF">2015-04-06T08:33:25Z</dcterms:created>
  <dcterms:modified xsi:type="dcterms:W3CDTF">2017-04-12T04:49:11Z</dcterms:modified>
</cp:coreProperties>
</file>